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AMGMktg\Eagle\CTA\Content\Eagle\Eagle State of the states municipal white paper\"/>
    </mc:Choice>
  </mc:AlternateContent>
  <xr:revisionPtr revIDLastSave="0" documentId="13_ncr:1_{118F9AF9-85D5-4D6D-904C-B5843C26A00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Reference Guide" sheetId="1" r:id="rId1"/>
    <sheet name="Not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6" i="1" l="1"/>
  <c r="U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V59" i="1"/>
  <c r="U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V50" i="1"/>
  <c r="U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V38" i="1"/>
  <c r="U38" i="1"/>
  <c r="S38" i="1"/>
  <c r="R38" i="1"/>
  <c r="N38" i="1"/>
  <c r="M38" i="1"/>
  <c r="L38" i="1"/>
  <c r="K38" i="1"/>
  <c r="J38" i="1"/>
  <c r="I38" i="1"/>
  <c r="H38" i="1"/>
  <c r="G38" i="1"/>
  <c r="F38" i="1"/>
  <c r="Q29" i="1"/>
  <c r="Q38" i="1" s="1"/>
  <c r="O29" i="1"/>
  <c r="O38" i="1" s="1"/>
  <c r="N29" i="1"/>
  <c r="P29" i="1" s="1"/>
  <c r="P38" i="1" s="1"/>
  <c r="V19" i="1"/>
  <c r="U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</calcChain>
</file>

<file path=xl/sharedStrings.xml><?xml version="1.0" encoding="utf-8"?>
<sst xmlns="http://schemas.openxmlformats.org/spreadsheetml/2006/main" count="364" uniqueCount="152">
  <si>
    <t>Credit Ratings</t>
  </si>
  <si>
    <t>General Fund (GF)</t>
  </si>
  <si>
    <t>Federal Funding</t>
  </si>
  <si>
    <t>Tax Burden</t>
  </si>
  <si>
    <t>State Public Pension</t>
  </si>
  <si>
    <t>State Debt</t>
  </si>
  <si>
    <t>Economics</t>
  </si>
  <si>
    <t>Moody's
Rating</t>
  </si>
  <si>
    <t>Outlook</t>
  </si>
  <si>
    <t>S&amp;P
Rating</t>
  </si>
  <si>
    <t>Total GF
Balance ($)</t>
  </si>
  <si>
    <t>GF Balance/Expense (%)</t>
  </si>
  <si>
    <t>Total GF Tax Rev per Capita ($)</t>
  </si>
  <si>
    <t>Percentage of State Revenue from Federal Funds 2024 (%)</t>
  </si>
  <si>
    <t>State-Local Tax Burden 
as a % of Income
2022 (%)</t>
  </si>
  <si>
    <t>Pension Funded
Ratio (%)</t>
  </si>
  <si>
    <t>Unfunded Public Pension
Liabilities ($Billion)</t>
  </si>
  <si>
    <t>Unfunded Pension Liabilities Per Capita ($)</t>
  </si>
  <si>
    <t>Net Direct
Debt ($)</t>
  </si>
  <si>
    <t xml:space="preserve">Net Direct Debt + 
Net Pension Liability ($)
</t>
  </si>
  <si>
    <t>Net Direct Debt
per Capita ($)</t>
  </si>
  <si>
    <t>Net Direct Debt / 
Gov Activities Revenue (%)</t>
  </si>
  <si>
    <t>5 Yr Population Change (%)</t>
  </si>
  <si>
    <t>Unemployment
Rate (%)</t>
  </si>
  <si>
    <t>Foreclosure Rank (1 Worst, 50 Best)</t>
  </si>
  <si>
    <t>Per Capita Personal
Income ($)</t>
  </si>
  <si>
    <t>Per Capital Personal Income as % of U.S.</t>
  </si>
  <si>
    <t>AAA / Aaa</t>
  </si>
  <si>
    <t>Delaware</t>
  </si>
  <si>
    <t>Aaa</t>
  </si>
  <si>
    <t>Stable</t>
  </si>
  <si>
    <t>AAA</t>
  </si>
  <si>
    <t>Florida</t>
  </si>
  <si>
    <t>Georgia</t>
  </si>
  <si>
    <t>Indiana</t>
  </si>
  <si>
    <t>Aaa ICR</t>
  </si>
  <si>
    <t>AAA ICR</t>
  </si>
  <si>
    <t>Iowa</t>
  </si>
  <si>
    <t>Minnesota</t>
  </si>
  <si>
    <t>Missouri</t>
  </si>
  <si>
    <t>Negative</t>
  </si>
  <si>
    <t>Nebraska</t>
  </si>
  <si>
    <t>North Carolina</t>
  </si>
  <si>
    <t>Ohio</t>
  </si>
  <si>
    <t>South Dakota</t>
  </si>
  <si>
    <t>Tennessee</t>
  </si>
  <si>
    <t>Texas</t>
  </si>
  <si>
    <t>Utah</t>
  </si>
  <si>
    <t>Virginia</t>
  </si>
  <si>
    <t>AVERAGE</t>
  </si>
  <si>
    <t>AA+ / Aa1</t>
  </si>
  <si>
    <t>Arkansas</t>
  </si>
  <si>
    <t>Aa1</t>
  </si>
  <si>
    <t>AA+</t>
  </si>
  <si>
    <t>Idaho</t>
  </si>
  <si>
    <t>AA+ ICR</t>
  </si>
  <si>
    <t>Maryland</t>
  </si>
  <si>
    <t>Massachusetts</t>
  </si>
  <si>
    <t>Montana</t>
  </si>
  <si>
    <t>Aa1 ICR</t>
  </si>
  <si>
    <t>NR</t>
  </si>
  <si>
    <t>Nevada</t>
  </si>
  <si>
    <t>New Hampshire</t>
  </si>
  <si>
    <t>New York*</t>
  </si>
  <si>
    <t>North Dakota</t>
  </si>
  <si>
    <t>Oklahoma</t>
  </si>
  <si>
    <t>Oregon</t>
  </si>
  <si>
    <t>South Carolina</t>
  </si>
  <si>
    <t>Vermont</t>
  </si>
  <si>
    <t>Washington</t>
  </si>
  <si>
    <t>Wisconsin</t>
  </si>
  <si>
    <t>Wyoming</t>
  </si>
  <si>
    <t>NGO</t>
  </si>
  <si>
    <t>AA / Aa2</t>
  </si>
  <si>
    <t>Arizona</t>
  </si>
  <si>
    <t>AA ICR</t>
  </si>
  <si>
    <t>Alabama</t>
  </si>
  <si>
    <t>AA</t>
  </si>
  <si>
    <t>Colorado</t>
  </si>
  <si>
    <t>Hawaii</t>
  </si>
  <si>
    <t>Aa2</t>
  </si>
  <si>
    <t>Maine</t>
  </si>
  <si>
    <t>Michigan</t>
  </si>
  <si>
    <t>Mississippi</t>
  </si>
  <si>
    <t>New Mexico</t>
  </si>
  <si>
    <t>Rhode Island</t>
  </si>
  <si>
    <t>AA- / Aa3</t>
  </si>
  <si>
    <t>Alaska</t>
  </si>
  <si>
    <t>California</t>
  </si>
  <si>
    <t>AA-</t>
  </si>
  <si>
    <t>Connecticut</t>
  </si>
  <si>
    <t>Kansas</t>
  </si>
  <si>
    <t>Aa2 ICR</t>
  </si>
  <si>
    <t>AA- ICR</t>
  </si>
  <si>
    <t>Louisiana</t>
  </si>
  <si>
    <t>West Virginia</t>
  </si>
  <si>
    <t>Positive</t>
  </si>
  <si>
    <t>A+ / A1, A / A2, A- / A3</t>
  </si>
  <si>
    <t>New Jersey</t>
  </si>
  <si>
    <t>Aa3</t>
  </si>
  <si>
    <t>A+</t>
  </si>
  <si>
    <t>Pennsylvania</t>
  </si>
  <si>
    <t>Kentucky</t>
  </si>
  <si>
    <t>A</t>
  </si>
  <si>
    <t>Illinois</t>
  </si>
  <si>
    <t>A2</t>
  </si>
  <si>
    <t>A-</t>
  </si>
  <si>
    <t>Sources:</t>
  </si>
  <si>
    <t>Investortools - Merritt Data</t>
  </si>
  <si>
    <t>Tax Foundation: Facts &amp; Figures How Does Your State Compare? 2006 taxfoundation.org</t>
  </si>
  <si>
    <t>U.S. Bureau of Economic Analysis: SAINC1: State annual personal income summary: personal income, population, per capita personal income</t>
  </si>
  <si>
    <t>ATTOM Foreclosure Activity Report by State - May 2026</t>
  </si>
  <si>
    <t>Reason Foundation: Unfunded Public Pension Liabilities by State - 2024</t>
  </si>
  <si>
    <t>https://reason.org/data-visualization/state-pension-debt/?utm_source=chatgpt.com</t>
  </si>
  <si>
    <t>Pew Research: Federal Funding   https://www.pew.org/en/research-and-analysis/data-visualizations/2014/fiscal-50/federal-share-of-state-revenue</t>
  </si>
  <si>
    <t>ICR: Issuer Credit Rating</t>
  </si>
  <si>
    <t>NGO: No General Obligation Debt</t>
  </si>
  <si>
    <t>GF: General Fund</t>
  </si>
  <si>
    <t>NR: Not Rated</t>
  </si>
  <si>
    <t>Total GF Balance ($)</t>
  </si>
  <si>
    <t>Value</t>
  </si>
  <si>
    <t>Pension Funded Ratio (%)</t>
  </si>
  <si>
    <t>Net Direct Debt ($)</t>
  </si>
  <si>
    <t>Net Direct Debt per Capita ($)</t>
  </si>
  <si>
    <t>Unemployment Rate (%)</t>
  </si>
  <si>
    <t>Per Capita Personal Income ($)</t>
  </si>
  <si>
    <t>Metric</t>
  </si>
  <si>
    <t>State-Local Tax Burden as a % of Income 2022 (%)</t>
  </si>
  <si>
    <t>Unfunded Public Pension Liabilities ($Billion)</t>
  </si>
  <si>
    <t>Net Direct Debt + Net Pension Liability ($)</t>
  </si>
  <si>
    <t>Net Direct Debt / Gov Activities Revenue (%)</t>
  </si>
  <si>
    <t>Note</t>
  </si>
  <si>
    <t>Top 10 = highest numeric values; Bottom 10 = lowest numeric values. Blank values omitted.</t>
  </si>
  <si>
    <t>Foreclosure Rank</t>
  </si>
  <si>
    <t>The original spreadsheet labels this as “1 Worst, 50 Best,” so Top 10 are the best-ranked states and Bottom 10 are the worst-ranked states.</t>
  </si>
  <si>
    <t>New York debt calculation inputs</t>
  </si>
  <si>
    <t>Units</t>
  </si>
  <si>
    <t>Source</t>
  </si>
  <si>
    <t>Bonds payable - governmental activities</t>
  </si>
  <si>
    <t>$ millions</t>
  </si>
  <si>
    <t>https://www.osc.ny.gov/files/reports/finance/pdf/annual-comprehensive-financial-report-2025.pdf</t>
  </si>
  <si>
    <t>Other financing arrangements - governmental activities</t>
  </si>
  <si>
    <t>Net pension liability - governmental activities</t>
  </si>
  <si>
    <t>Population estimate, July 1 2024</t>
  </si>
  <si>
    <t>persons</t>
  </si>
  <si>
    <t>https://www.census.gov/quickfacts/fact/table/NY/PST120223</t>
  </si>
  <si>
    <t>Governmental activities program revenues</t>
  </si>
  <si>
    <t>https://www.osc.ny.gov/files/reports/finance/pdf/2025-financial-condition-report.pdf</t>
  </si>
  <si>
    <t>Governmental activities general revenues - taxes</t>
  </si>
  <si>
    <t>Governmental activities general revenues - other</t>
  </si>
  <si>
    <t>880 Carillon Parkway, St. Petersburg, FL 33716 | 1.800.237.3101 | eagleasset.com</t>
  </si>
  <si>
    <t>© 2026 Eagle Asset Management, Inc. All rights reserved. | 965317 | Exp. 8/15/2027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</si>
</sst>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  <numFmt numFmtId="167" formatCode="_(* #,##0_);_(* \(#,##0\);_(* &quot;-&quot;??_);_(@_)"/>
    <numFmt numFmtId="168" formatCode="#,##0;[Red]\(#,##0\);\-"/>
    <numFmt numFmtId="169" formatCode="#,##0.00;[Red]\(#,##0.00\);\-"/>
    <numFmt numFmtId="170" formatCode="0.0;[Red]\(0.0\);\-"/>
  </numFmts>
  <fonts count="14">
    <font>
      <sz val="10"/>
      <name val="Arial"/>
    </font>
    <font>
      <sz val="9"/>
      <name val="Arial"/>
    </font>
    <font>
      <sz val="9"/>
      <color rgb="FF000000"/>
      <name val="Arial"/>
    </font>
    <font>
      <b/>
      <sz val="9"/>
      <color rgb="FF000000"/>
      <name val="Arial"/>
    </font>
    <font>
      <sz val="10"/>
      <name val="Arial"/>
    </font>
    <font>
      <b/>
      <sz val="9"/>
      <name val="Arial"/>
    </font>
    <font>
      <sz val="9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name val="Arial"/>
    </font>
    <font>
      <sz val="11"/>
      <name val="Carlito"/>
    </font>
    <font>
      <b/>
      <sz val="11"/>
      <color rgb="FFFFFFFF"/>
      <name val="Carlito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rgb="FF1F4E78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2"/>
  </cellStyleXfs>
  <cellXfs count="159">
    <xf numFmtId="0" fontId="0" fillId="0" borderId="0" xfId="0"/>
    <xf numFmtId="0" fontId="1" fillId="0" borderId="1" xfId="0" applyFont="1" applyBorder="1"/>
    <xf numFmtId="0" fontId="3" fillId="0" borderId="2" xfId="0" applyFont="1" applyBorder="1" applyAlignment="1">
      <alignment horizontal="left" vertical="top"/>
    </xf>
    <xf numFmtId="0" fontId="1" fillId="0" borderId="2" xfId="0" applyFont="1" applyBorder="1"/>
    <xf numFmtId="165" fontId="3" fillId="0" borderId="2" xfId="0" applyNumberFormat="1" applyFont="1" applyBorder="1" applyAlignment="1">
      <alignment horizontal="right" vertical="top"/>
    </xf>
    <xf numFmtId="0" fontId="5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8" fillId="0" borderId="2" xfId="0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right" vertical="top"/>
    </xf>
    <xf numFmtId="166" fontId="3" fillId="0" borderId="2" xfId="1" applyNumberFormat="1" applyFont="1" applyBorder="1" applyAlignment="1">
      <alignment horizontal="right" vertical="top"/>
    </xf>
    <xf numFmtId="0" fontId="3" fillId="3" borderId="2" xfId="0" applyFont="1" applyFill="1" applyBorder="1" applyAlignment="1">
      <alignment horizontal="left" vertical="top"/>
    </xf>
    <xf numFmtId="165" fontId="2" fillId="3" borderId="2" xfId="0" applyNumberFormat="1" applyFont="1" applyFill="1" applyBorder="1" applyAlignment="1">
      <alignment horizontal="right" vertical="top"/>
    </xf>
    <xf numFmtId="165" fontId="3" fillId="3" borderId="2" xfId="0" applyNumberFormat="1" applyFont="1" applyFill="1" applyBorder="1" applyAlignment="1">
      <alignment horizontal="left" vertical="top"/>
    </xf>
    <xf numFmtId="165" fontId="9" fillId="3" borderId="2" xfId="0" applyNumberFormat="1" applyFont="1" applyFill="1" applyBorder="1" applyAlignment="1">
      <alignment horizontal="right" vertical="top"/>
    </xf>
    <xf numFmtId="0" fontId="3" fillId="4" borderId="2" xfId="0" applyFont="1" applyFill="1" applyBorder="1" applyAlignment="1">
      <alignment horizontal="left" vertical="top"/>
    </xf>
    <xf numFmtId="3" fontId="2" fillId="4" borderId="2" xfId="0" applyNumberFormat="1" applyFont="1" applyFill="1" applyBorder="1" applyAlignment="1">
      <alignment horizontal="right" vertical="top"/>
    </xf>
    <xf numFmtId="3" fontId="9" fillId="4" borderId="2" xfId="0" applyNumberFormat="1" applyFont="1" applyFill="1" applyBorder="1" applyAlignment="1">
      <alignment horizontal="right" vertical="top"/>
    </xf>
    <xf numFmtId="167" fontId="3" fillId="4" borderId="2" xfId="1" applyNumberFormat="1" applyFont="1" applyFill="1" applyBorder="1" applyAlignment="1">
      <alignment horizontal="right" vertical="top"/>
    </xf>
    <xf numFmtId="0" fontId="1" fillId="4" borderId="1" xfId="0" applyFont="1" applyFill="1" applyBorder="1"/>
    <xf numFmtId="166" fontId="3" fillId="4" borderId="2" xfId="1" applyNumberFormat="1" applyFont="1" applyFill="1" applyBorder="1" applyAlignment="1">
      <alignment horizontal="right" vertical="top"/>
    </xf>
    <xf numFmtId="0" fontId="1" fillId="4" borderId="2" xfId="0" applyFont="1" applyFill="1" applyBorder="1"/>
    <xf numFmtId="1" fontId="2" fillId="4" borderId="2" xfId="0" applyNumberFormat="1" applyFont="1" applyFill="1" applyBorder="1" applyAlignment="1">
      <alignment horizontal="right" vertical="top"/>
    </xf>
    <xf numFmtId="164" fontId="9" fillId="4" borderId="3" xfId="0" applyNumberFormat="1" applyFont="1" applyFill="1" applyBorder="1" applyAlignment="1">
      <alignment horizontal="right" vertical="top"/>
    </xf>
    <xf numFmtId="1" fontId="9" fillId="4" borderId="2" xfId="0" applyNumberFormat="1" applyFont="1" applyFill="1" applyBorder="1" applyAlignment="1">
      <alignment horizontal="right" vertical="top"/>
    </xf>
    <xf numFmtId="1" fontId="3" fillId="4" borderId="2" xfId="0" applyNumberFormat="1" applyFont="1" applyFill="1" applyBorder="1" applyAlignment="1">
      <alignment horizontal="right" vertical="top"/>
    </xf>
    <xf numFmtId="1" fontId="3" fillId="4" borderId="2" xfId="0" applyNumberFormat="1" applyFont="1" applyFill="1" applyBorder="1" applyAlignment="1">
      <alignment horizontal="left" vertical="top"/>
    </xf>
    <xf numFmtId="164" fontId="7" fillId="4" borderId="2" xfId="0" applyNumberFormat="1" applyFont="1" applyFill="1" applyBorder="1" applyAlignment="1">
      <alignment horizontal="right" vertical="top"/>
    </xf>
    <xf numFmtId="164" fontId="9" fillId="4" borderId="2" xfId="0" applyNumberFormat="1" applyFont="1" applyFill="1" applyBorder="1" applyAlignment="1">
      <alignment horizontal="right" vertical="top"/>
    </xf>
    <xf numFmtId="0" fontId="1" fillId="0" borderId="4" xfId="0" applyFont="1" applyBorder="1"/>
    <xf numFmtId="0" fontId="5" fillId="4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top"/>
    </xf>
    <xf numFmtId="0" fontId="3" fillId="5" borderId="2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164" fontId="2" fillId="4" borderId="2" xfId="0" applyNumberFormat="1" applyFont="1" applyFill="1" applyBorder="1" applyAlignment="1">
      <alignment horizontal="right" vertical="top"/>
    </xf>
    <xf numFmtId="3" fontId="2" fillId="5" borderId="2" xfId="0" applyNumberFormat="1" applyFont="1" applyFill="1" applyBorder="1" applyAlignment="1">
      <alignment horizontal="right" vertical="top"/>
    </xf>
    <xf numFmtId="165" fontId="2" fillId="4" borderId="8" xfId="0" applyNumberFormat="1" applyFont="1" applyFill="1" applyBorder="1" applyAlignment="1">
      <alignment horizontal="right" vertical="top"/>
    </xf>
    <xf numFmtId="0" fontId="2" fillId="5" borderId="2" xfId="0" applyFont="1" applyFill="1" applyBorder="1" applyAlignment="1">
      <alignment horizontal="right" vertical="top"/>
    </xf>
    <xf numFmtId="3" fontId="9" fillId="5" borderId="2" xfId="0" applyNumberFormat="1" applyFont="1" applyFill="1" applyBorder="1" applyAlignment="1">
      <alignment horizontal="right" vertical="top"/>
    </xf>
    <xf numFmtId="165" fontId="9" fillId="4" borderId="8" xfId="0" applyNumberFormat="1" applyFont="1" applyFill="1" applyBorder="1" applyAlignment="1">
      <alignment horizontal="right" vertical="top"/>
    </xf>
    <xf numFmtId="0" fontId="8" fillId="0" borderId="7" xfId="0" applyFont="1" applyBorder="1" applyAlignment="1">
      <alignment horizontal="left" vertical="top"/>
    </xf>
    <xf numFmtId="164" fontId="3" fillId="4" borderId="2" xfId="0" applyNumberFormat="1" applyFont="1" applyFill="1" applyBorder="1" applyAlignment="1">
      <alignment horizontal="right" vertical="top"/>
    </xf>
    <xf numFmtId="167" fontId="3" fillId="5" borderId="2" xfId="1" applyNumberFormat="1" applyFont="1" applyFill="1" applyBorder="1" applyAlignment="1">
      <alignment horizontal="right" vertical="top"/>
    </xf>
    <xf numFmtId="1" fontId="3" fillId="5" borderId="2" xfId="0" applyNumberFormat="1" applyFont="1" applyFill="1" applyBorder="1" applyAlignment="1">
      <alignment horizontal="right" vertical="top"/>
    </xf>
    <xf numFmtId="166" fontId="3" fillId="4" borderId="8" xfId="1" applyNumberFormat="1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right" vertical="top"/>
    </xf>
    <xf numFmtId="164" fontId="3" fillId="4" borderId="2" xfId="0" applyNumberFormat="1" applyFont="1" applyFill="1" applyBorder="1" applyAlignment="1">
      <alignment horizontal="left" vertical="top"/>
    </xf>
    <xf numFmtId="3" fontId="3" fillId="5" borderId="2" xfId="0" applyNumberFormat="1" applyFont="1" applyFill="1" applyBorder="1" applyAlignment="1">
      <alignment horizontal="left" vertical="top"/>
    </xf>
    <xf numFmtId="165" fontId="3" fillId="4" borderId="8" xfId="0" applyNumberFormat="1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165" fontId="3" fillId="3" borderId="10" xfId="0" applyNumberFormat="1" applyFont="1" applyFill="1" applyBorder="1" applyAlignment="1">
      <alignment horizontal="right" vertical="top"/>
    </xf>
    <xf numFmtId="3" fontId="3" fillId="4" borderId="10" xfId="0" applyNumberFormat="1" applyFont="1" applyFill="1" applyBorder="1" applyAlignment="1">
      <alignment horizontal="right" vertical="top"/>
    </xf>
    <xf numFmtId="165" fontId="3" fillId="4" borderId="10" xfId="0" applyNumberFormat="1" applyFont="1" applyFill="1" applyBorder="1" applyAlignment="1">
      <alignment horizontal="right" vertical="top"/>
    </xf>
    <xf numFmtId="3" fontId="3" fillId="5" borderId="10" xfId="0" applyNumberFormat="1" applyFont="1" applyFill="1" applyBorder="1" applyAlignment="1">
      <alignment horizontal="right" vertical="top"/>
    </xf>
    <xf numFmtId="165" fontId="3" fillId="4" borderId="11" xfId="0" applyNumberFormat="1" applyFont="1" applyFill="1" applyBorder="1" applyAlignment="1">
      <alignment horizontal="right" vertical="top"/>
    </xf>
    <xf numFmtId="0" fontId="0" fillId="4" borderId="0" xfId="0" applyFill="1"/>
    <xf numFmtId="1" fontId="2" fillId="4" borderId="2" xfId="2" applyNumberFormat="1" applyFont="1" applyFill="1" applyBorder="1" applyAlignment="1">
      <alignment horizontal="right" vertical="top"/>
    </xf>
    <xf numFmtId="1" fontId="9" fillId="4" borderId="2" xfId="2" applyNumberFormat="1" applyFont="1" applyFill="1" applyBorder="1" applyAlignment="1">
      <alignment horizontal="right" vertical="top"/>
    </xf>
    <xf numFmtId="1" fontId="3" fillId="4" borderId="2" xfId="2" applyNumberFormat="1" applyFont="1" applyFill="1" applyBorder="1" applyAlignment="1">
      <alignment horizontal="right" vertical="top"/>
    </xf>
    <xf numFmtId="1" fontId="3" fillId="4" borderId="10" xfId="2" applyNumberFormat="1" applyFont="1" applyFill="1" applyBorder="1" applyAlignment="1">
      <alignment horizontal="right" vertical="top"/>
    </xf>
    <xf numFmtId="1" fontId="3" fillId="4" borderId="2" xfId="2" applyNumberFormat="1" applyFont="1" applyFill="1" applyBorder="1" applyAlignment="1">
      <alignment horizontal="left" vertical="top"/>
    </xf>
    <xf numFmtId="164" fontId="3" fillId="4" borderId="2" xfId="1" applyNumberFormat="1" applyFont="1" applyFill="1" applyBorder="1" applyAlignment="1">
      <alignment horizontal="right" vertical="top"/>
    </xf>
    <xf numFmtId="164" fontId="3" fillId="4" borderId="10" xfId="0" applyNumberFormat="1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3" fontId="2" fillId="3" borderId="7" xfId="0" applyNumberFormat="1" applyFont="1" applyFill="1" applyBorder="1" applyAlignment="1">
      <alignment horizontal="right" vertical="top"/>
    </xf>
    <xf numFmtId="3" fontId="2" fillId="3" borderId="8" xfId="0" applyNumberFormat="1" applyFont="1" applyFill="1" applyBorder="1" applyAlignment="1">
      <alignment horizontal="right" vertical="top"/>
    </xf>
    <xf numFmtId="3" fontId="9" fillId="3" borderId="7" xfId="0" applyNumberFormat="1" applyFont="1" applyFill="1" applyBorder="1" applyAlignment="1">
      <alignment horizontal="right" vertical="top"/>
    </xf>
    <xf numFmtId="3" fontId="9" fillId="3" borderId="8" xfId="0" applyNumberFormat="1" applyFont="1" applyFill="1" applyBorder="1" applyAlignment="1">
      <alignment horizontal="right" vertical="top"/>
    </xf>
    <xf numFmtId="167" fontId="3" fillId="3" borderId="7" xfId="1" applyNumberFormat="1" applyFont="1" applyFill="1" applyBorder="1" applyAlignment="1">
      <alignment horizontal="right" vertical="top"/>
    </xf>
    <xf numFmtId="167" fontId="3" fillId="3" borderId="8" xfId="1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  <xf numFmtId="3" fontId="3" fillId="3" borderId="8" xfId="0" applyNumberFormat="1" applyFont="1" applyFill="1" applyBorder="1" applyAlignment="1">
      <alignment horizontal="lef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3" borderId="11" xfId="0" applyNumberFormat="1" applyFont="1" applyFill="1" applyBorder="1" applyAlignment="1">
      <alignment horizontal="right" vertical="top"/>
    </xf>
    <xf numFmtId="0" fontId="1" fillId="5" borderId="13" xfId="0" applyFont="1" applyFill="1" applyBorder="1"/>
    <xf numFmtId="0" fontId="10" fillId="5" borderId="13" xfId="0" applyFont="1" applyFill="1" applyBorder="1"/>
    <xf numFmtId="166" fontId="3" fillId="5" borderId="13" xfId="1" applyNumberFormat="1" applyFont="1" applyFill="1" applyBorder="1" applyAlignment="1">
      <alignment horizontal="right" vertical="top"/>
    </xf>
    <xf numFmtId="166" fontId="3" fillId="5" borderId="14" xfId="1" applyNumberFormat="1" applyFont="1" applyFill="1" applyBorder="1" applyAlignment="1">
      <alignment horizontal="right" vertical="top"/>
    </xf>
    <xf numFmtId="0" fontId="1" fillId="4" borderId="8" xfId="0" applyFont="1" applyFill="1" applyBorder="1"/>
    <xf numFmtId="167" fontId="1" fillId="4" borderId="8" xfId="1" applyNumberFormat="1" applyFont="1" applyFill="1" applyBorder="1"/>
    <xf numFmtId="0" fontId="1" fillId="4" borderId="8" xfId="1" applyNumberFormat="1" applyFont="1" applyFill="1" applyBorder="1"/>
    <xf numFmtId="167" fontId="10" fillId="4" borderId="8" xfId="1" applyNumberFormat="1" applyFont="1" applyFill="1" applyBorder="1"/>
    <xf numFmtId="167" fontId="3" fillId="4" borderId="8" xfId="1" applyNumberFormat="1" applyFont="1" applyFill="1" applyBorder="1" applyAlignment="1">
      <alignment horizontal="right" vertical="top"/>
    </xf>
    <xf numFmtId="3" fontId="3" fillId="4" borderId="11" xfId="0" applyNumberFormat="1" applyFont="1" applyFill="1" applyBorder="1" applyAlignment="1">
      <alignment horizontal="right" vertical="top"/>
    </xf>
    <xf numFmtId="0" fontId="3" fillId="5" borderId="7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3" fontId="2" fillId="5" borderId="7" xfId="0" applyNumberFormat="1" applyFont="1" applyFill="1" applyBorder="1" applyAlignment="1">
      <alignment horizontal="right" vertical="top"/>
    </xf>
    <xf numFmtId="3" fontId="9" fillId="5" borderId="7" xfId="0" applyNumberFormat="1" applyFont="1" applyFill="1" applyBorder="1" applyAlignment="1">
      <alignment horizontal="right" vertical="top"/>
    </xf>
    <xf numFmtId="167" fontId="3" fillId="5" borderId="7" xfId="1" applyNumberFormat="1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3" fontId="3" fillId="5" borderId="9" xfId="0" applyNumberFormat="1" applyFont="1" applyFill="1" applyBorder="1" applyAlignment="1">
      <alignment horizontal="right" vertical="top"/>
    </xf>
    <xf numFmtId="164" fontId="2" fillId="5" borderId="8" xfId="0" applyNumberFormat="1" applyFont="1" applyFill="1" applyBorder="1" applyAlignment="1">
      <alignment horizontal="right" vertical="top"/>
    </xf>
    <xf numFmtId="164" fontId="9" fillId="5" borderId="8" xfId="0" applyNumberFormat="1" applyFont="1" applyFill="1" applyBorder="1" applyAlignment="1">
      <alignment horizontal="right" vertical="top"/>
    </xf>
    <xf numFmtId="164" fontId="3" fillId="5" borderId="8" xfId="0" applyNumberFormat="1" applyFont="1" applyFill="1" applyBorder="1" applyAlignment="1">
      <alignment horizontal="right" vertical="top"/>
    </xf>
    <xf numFmtId="164" fontId="3" fillId="5" borderId="8" xfId="0" applyNumberFormat="1" applyFont="1" applyFill="1" applyBorder="1" applyAlignment="1">
      <alignment horizontal="left" vertical="top"/>
    </xf>
    <xf numFmtId="164" fontId="3" fillId="5" borderId="8" xfId="1" applyNumberFormat="1" applyFont="1" applyFill="1" applyBorder="1" applyAlignment="1">
      <alignment horizontal="right" vertical="top"/>
    </xf>
    <xf numFmtId="164" fontId="3" fillId="5" borderId="11" xfId="0" applyNumberFormat="1" applyFont="1" applyFill="1" applyBorder="1" applyAlignment="1">
      <alignment horizontal="right" vertical="top"/>
    </xf>
    <xf numFmtId="164" fontId="2" fillId="4" borderId="7" xfId="0" applyNumberFormat="1" applyFont="1" applyFill="1" applyBorder="1" applyAlignment="1">
      <alignment horizontal="right" vertical="top"/>
    </xf>
    <xf numFmtId="164" fontId="1" fillId="4" borderId="2" xfId="0" applyNumberFormat="1" applyFont="1" applyFill="1" applyBorder="1"/>
    <xf numFmtId="164" fontId="9" fillId="4" borderId="7" xfId="0" applyNumberFormat="1" applyFont="1" applyFill="1" applyBorder="1" applyAlignment="1">
      <alignment horizontal="right" vertical="top"/>
    </xf>
    <xf numFmtId="164" fontId="10" fillId="4" borderId="2" xfId="0" applyNumberFormat="1" applyFont="1" applyFill="1" applyBorder="1"/>
    <xf numFmtId="164" fontId="3" fillId="4" borderId="7" xfId="0" applyNumberFormat="1" applyFont="1" applyFill="1" applyBorder="1" applyAlignment="1">
      <alignment horizontal="right" vertical="top"/>
    </xf>
    <xf numFmtId="164" fontId="3" fillId="4" borderId="7" xfId="0" applyNumberFormat="1" applyFont="1" applyFill="1" applyBorder="1" applyAlignment="1">
      <alignment horizontal="left" vertical="top"/>
    </xf>
    <xf numFmtId="164" fontId="3" fillId="4" borderId="7" xfId="1" applyNumberFormat="1" applyFont="1" applyFill="1" applyBorder="1" applyAlignment="1">
      <alignment horizontal="right" vertical="top"/>
    </xf>
    <xf numFmtId="164" fontId="3" fillId="4" borderId="9" xfId="1" applyNumberFormat="1" applyFont="1" applyFill="1" applyBorder="1" applyAlignment="1">
      <alignment horizontal="right" vertical="top"/>
    </xf>
    <xf numFmtId="165" fontId="3" fillId="3" borderId="2" xfId="0" applyNumberFormat="1" applyFont="1" applyFill="1" applyBorder="1" applyAlignment="1">
      <alignment horizontal="right" vertical="top"/>
    </xf>
    <xf numFmtId="165" fontId="3" fillId="3" borderId="2" xfId="1" applyNumberFormat="1" applyFont="1" applyFill="1" applyBorder="1" applyAlignment="1">
      <alignment horizontal="right" vertical="top"/>
    </xf>
    <xf numFmtId="0" fontId="5" fillId="5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7" fontId="2" fillId="5" borderId="2" xfId="1" applyNumberFormat="1" applyFont="1" applyFill="1" applyBorder="1" applyAlignment="1">
      <alignment horizontal="right" vertical="top"/>
    </xf>
    <xf numFmtId="0" fontId="11" fillId="0" borderId="2" xfId="3"/>
    <xf numFmtId="0" fontId="12" fillId="6" borderId="2" xfId="3" applyFont="1" applyFill="1"/>
    <xf numFmtId="0" fontId="12" fillId="6" borderId="2" xfId="3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168" fontId="2" fillId="5" borderId="7" xfId="0" applyNumberFormat="1" applyFont="1" applyFill="1" applyBorder="1" applyAlignment="1">
      <alignment horizontal="right" vertical="top"/>
    </xf>
    <xf numFmtId="168" fontId="2" fillId="5" borderId="0" xfId="0" applyNumberFormat="1" applyFont="1" applyFill="1" applyAlignment="1">
      <alignment horizontal="right" vertical="top"/>
    </xf>
    <xf numFmtId="169" fontId="2" fillId="5" borderId="0" xfId="0" applyNumberFormat="1" applyFont="1" applyFill="1" applyAlignment="1">
      <alignment horizontal="right" vertical="top"/>
    </xf>
    <xf numFmtId="170" fontId="2" fillId="5" borderId="8" xfId="0" applyNumberFormat="1" applyFont="1" applyFill="1" applyBorder="1" applyAlignment="1">
      <alignment horizontal="right" vertical="top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4">
    <cellStyle name="Comma" xfId="1" xr:uid="{00000000-0005-0000-0000-000000000000}"/>
    <cellStyle name="Normal" xfId="0" builtinId="0"/>
    <cellStyle name="Normal 2" xfId="3" xr:uid="{00000000-0005-0000-0000-000002000000}"/>
    <cellStyle name="Percent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3"/>
  <sheetViews>
    <sheetView tabSelected="1" topLeftCell="A48" workbookViewId="0">
      <selection activeCell="J81" sqref="J81"/>
    </sheetView>
  </sheetViews>
  <sheetFormatPr defaultColWidth="8" defaultRowHeight="12.75"/>
  <cols>
    <col min="1" max="1" width="31.85546875" style="1"/>
    <col min="2" max="2" width="8" style="1"/>
    <col min="3" max="3" width="8" style="3"/>
    <col min="4" max="4" width="7.42578125" style="1" customWidth="1"/>
    <col min="5" max="5" width="8.28515625" style="1"/>
    <col min="6" max="6" width="11" style="3" customWidth="1"/>
    <col min="7" max="7" width="8" style="3"/>
    <col min="8" max="8" width="11" style="3" customWidth="1"/>
    <col min="9" max="9" width="13.85546875" style="3" customWidth="1"/>
    <col min="10" max="10" width="15.28515625" style="57" customWidth="1"/>
    <col min="11" max="11" width="9.5703125" style="1" customWidth="1"/>
    <col min="12" max="12" width="13.28515625" style="1" customWidth="1"/>
    <col min="13" max="13" width="13.140625" style="1" customWidth="1"/>
    <col min="14" max="14" width="11" style="3" customWidth="1"/>
    <col min="15" max="15" width="12.85546875" style="1" customWidth="1"/>
    <col min="16" max="16" width="10.140625" style="1" customWidth="1"/>
    <col min="17" max="17" width="11.28515625" style="1" customWidth="1"/>
    <col min="18" max="18" width="10.42578125" style="1" customWidth="1"/>
    <col min="19" max="19" width="13.140625" style="1" customWidth="1"/>
    <col min="20" max="20" width="12.42578125" style="3" customWidth="1"/>
    <col min="21" max="21" width="11.42578125" style="1" customWidth="1"/>
    <col min="22" max="22" width="11.28515625" style="3" customWidth="1"/>
    <col min="25" max="16384" width="8" style="1"/>
  </cols>
  <sheetData>
    <row r="1" spans="1:24" s="3" customFormat="1" ht="12.75" customHeight="1">
      <c r="A1" s="29"/>
      <c r="B1" s="156" t="s">
        <v>0</v>
      </c>
      <c r="C1" s="157"/>
      <c r="D1" s="157"/>
      <c r="E1" s="158"/>
      <c r="F1" s="153" t="s">
        <v>1</v>
      </c>
      <c r="G1" s="154"/>
      <c r="H1" s="155"/>
      <c r="I1" s="30" t="s">
        <v>2</v>
      </c>
      <c r="J1" s="120" t="s">
        <v>3</v>
      </c>
      <c r="K1" s="152" t="s">
        <v>4</v>
      </c>
      <c r="L1" s="150"/>
      <c r="M1" s="151"/>
      <c r="N1" s="147" t="s">
        <v>5</v>
      </c>
      <c r="O1" s="148"/>
      <c r="P1" s="148"/>
      <c r="Q1" s="149"/>
      <c r="R1" s="150" t="s">
        <v>6</v>
      </c>
      <c r="S1" s="150"/>
      <c r="T1" s="150"/>
      <c r="U1" s="150"/>
      <c r="V1" s="151"/>
    </row>
    <row r="2" spans="1:24" ht="55.5" customHeight="1">
      <c r="A2" s="31"/>
      <c r="B2" s="121" t="s">
        <v>7</v>
      </c>
      <c r="C2" s="122" t="s">
        <v>8</v>
      </c>
      <c r="D2" s="122" t="s">
        <v>9</v>
      </c>
      <c r="E2" s="123" t="s">
        <v>8</v>
      </c>
      <c r="F2" s="124" t="s">
        <v>10</v>
      </c>
      <c r="G2" s="125" t="s">
        <v>11</v>
      </c>
      <c r="H2" s="126" t="s">
        <v>12</v>
      </c>
      <c r="I2" s="127" t="s">
        <v>13</v>
      </c>
      <c r="J2" s="128" t="s">
        <v>14</v>
      </c>
      <c r="K2" s="129" t="s">
        <v>15</v>
      </c>
      <c r="L2" s="130" t="s">
        <v>16</v>
      </c>
      <c r="M2" s="131" t="s">
        <v>17</v>
      </c>
      <c r="N2" s="132" t="s">
        <v>18</v>
      </c>
      <c r="O2" s="133" t="s">
        <v>19</v>
      </c>
      <c r="P2" s="133" t="s">
        <v>20</v>
      </c>
      <c r="Q2" s="134" t="s">
        <v>21</v>
      </c>
      <c r="R2" s="127" t="s">
        <v>22</v>
      </c>
      <c r="S2" s="135" t="s">
        <v>23</v>
      </c>
      <c r="T2" s="127" t="s">
        <v>24</v>
      </c>
      <c r="U2" s="135" t="s">
        <v>25</v>
      </c>
      <c r="V2" s="136" t="s">
        <v>26</v>
      </c>
      <c r="W2" s="1"/>
      <c r="X2" s="1"/>
    </row>
    <row r="3" spans="1:24" ht="12">
      <c r="A3" s="32" t="s">
        <v>27</v>
      </c>
      <c r="B3" s="68"/>
      <c r="C3" s="15"/>
      <c r="D3" s="15"/>
      <c r="E3" s="34"/>
      <c r="F3" s="75"/>
      <c r="G3" s="11"/>
      <c r="H3" s="76"/>
      <c r="I3" s="15"/>
      <c r="J3" s="87"/>
      <c r="K3" s="68"/>
      <c r="L3" s="21"/>
      <c r="M3" s="91"/>
      <c r="N3" s="97"/>
      <c r="O3" s="33"/>
      <c r="P3" s="33"/>
      <c r="Q3" s="98"/>
      <c r="R3" s="15"/>
      <c r="S3" s="15"/>
      <c r="T3" s="15"/>
      <c r="U3" s="15"/>
      <c r="V3" s="34"/>
      <c r="W3" s="1"/>
      <c r="X3" s="1"/>
    </row>
    <row r="4" spans="1:24" ht="12">
      <c r="A4" s="35" t="s">
        <v>28</v>
      </c>
      <c r="B4" s="69" t="s">
        <v>29</v>
      </c>
      <c r="C4" s="66" t="s">
        <v>30</v>
      </c>
      <c r="D4" s="65" t="s">
        <v>31</v>
      </c>
      <c r="E4" s="72" t="s">
        <v>30</v>
      </c>
      <c r="F4" s="77">
        <v>4712279</v>
      </c>
      <c r="G4" s="12">
        <v>59.12</v>
      </c>
      <c r="H4" s="78">
        <v>6019.8</v>
      </c>
      <c r="I4" s="58">
        <v>29</v>
      </c>
      <c r="J4" s="87">
        <v>12.4</v>
      </c>
      <c r="K4" s="110">
        <v>86.63</v>
      </c>
      <c r="L4" s="111">
        <v>1.86</v>
      </c>
      <c r="M4" s="92">
        <v>1770</v>
      </c>
      <c r="N4" s="99">
        <v>2299091</v>
      </c>
      <c r="O4" s="37">
        <v>4069407</v>
      </c>
      <c r="P4" s="37">
        <v>2192.67</v>
      </c>
      <c r="Q4" s="104">
        <v>18.7</v>
      </c>
      <c r="R4" s="36">
        <v>7.4</v>
      </c>
      <c r="S4" s="36">
        <v>4.8</v>
      </c>
      <c r="T4" s="22">
        <v>8</v>
      </c>
      <c r="U4" s="16">
        <v>71357</v>
      </c>
      <c r="V4" s="38">
        <v>93.4</v>
      </c>
      <c r="W4" s="1"/>
      <c r="X4" s="1"/>
    </row>
    <row r="5" spans="1:24" ht="12">
      <c r="A5" s="35" t="s">
        <v>32</v>
      </c>
      <c r="B5" s="69" t="s">
        <v>29</v>
      </c>
      <c r="C5" s="66" t="s">
        <v>30</v>
      </c>
      <c r="D5" s="65" t="s">
        <v>31</v>
      </c>
      <c r="E5" s="72" t="s">
        <v>30</v>
      </c>
      <c r="F5" s="77">
        <v>31207660</v>
      </c>
      <c r="G5" s="12">
        <v>56.98</v>
      </c>
      <c r="H5" s="78">
        <v>2335.8000000000002</v>
      </c>
      <c r="I5" s="58">
        <v>34</v>
      </c>
      <c r="J5" s="87">
        <v>9.1</v>
      </c>
      <c r="K5" s="110">
        <v>78.55</v>
      </c>
      <c r="L5" s="111">
        <v>43.95</v>
      </c>
      <c r="M5" s="92">
        <v>1880</v>
      </c>
      <c r="N5" s="99">
        <v>3936151</v>
      </c>
      <c r="O5" s="37">
        <v>13079601</v>
      </c>
      <c r="P5" s="37">
        <v>168.85</v>
      </c>
      <c r="Q5" s="104">
        <v>3.2</v>
      </c>
      <c r="R5" s="36">
        <v>8.5</v>
      </c>
      <c r="S5" s="36">
        <v>4.5999999999999996</v>
      </c>
      <c r="T5" s="22">
        <v>1</v>
      </c>
      <c r="U5" s="16">
        <v>76440</v>
      </c>
      <c r="V5" s="38">
        <v>100.1</v>
      </c>
      <c r="W5" s="1"/>
      <c r="X5" s="1"/>
    </row>
    <row r="6" spans="1:24" ht="12">
      <c r="A6" s="35" t="s">
        <v>33</v>
      </c>
      <c r="B6" s="69" t="s">
        <v>29</v>
      </c>
      <c r="C6" s="66" t="s">
        <v>30</v>
      </c>
      <c r="D6" s="65" t="s">
        <v>31</v>
      </c>
      <c r="E6" s="72" t="s">
        <v>30</v>
      </c>
      <c r="F6" s="77">
        <v>24665398</v>
      </c>
      <c r="G6" s="12">
        <v>39.44</v>
      </c>
      <c r="H6" s="78">
        <v>2943.3</v>
      </c>
      <c r="I6" s="58">
        <v>38</v>
      </c>
      <c r="J6" s="87">
        <v>8.9</v>
      </c>
      <c r="K6" s="110">
        <v>80.98</v>
      </c>
      <c r="L6" s="111">
        <v>33.15</v>
      </c>
      <c r="M6" s="92">
        <v>2965</v>
      </c>
      <c r="N6" s="99">
        <v>9323710</v>
      </c>
      <c r="O6" s="37">
        <v>17923054</v>
      </c>
      <c r="P6" s="37">
        <v>838.04</v>
      </c>
      <c r="Q6" s="104">
        <v>14</v>
      </c>
      <c r="R6" s="36">
        <v>4.7</v>
      </c>
      <c r="S6" s="36">
        <v>2.8</v>
      </c>
      <c r="T6" s="22">
        <v>19</v>
      </c>
      <c r="U6" s="16">
        <v>65382</v>
      </c>
      <c r="V6" s="38">
        <v>85.6</v>
      </c>
      <c r="W6" s="1"/>
      <c r="X6" s="1"/>
    </row>
    <row r="7" spans="1:24" ht="12">
      <c r="A7" s="35" t="s">
        <v>34</v>
      </c>
      <c r="B7" s="70" t="s">
        <v>35</v>
      </c>
      <c r="C7" s="66" t="s">
        <v>30</v>
      </c>
      <c r="D7" s="66" t="s">
        <v>36</v>
      </c>
      <c r="E7" s="72" t="s">
        <v>30</v>
      </c>
      <c r="F7" s="77">
        <v>7580842</v>
      </c>
      <c r="G7" s="12">
        <v>39.64</v>
      </c>
      <c r="H7" s="78">
        <v>3090.1</v>
      </c>
      <c r="I7" s="58">
        <v>41</v>
      </c>
      <c r="J7" s="87">
        <v>9.3000000000000007</v>
      </c>
      <c r="K7" s="110">
        <v>82.98</v>
      </c>
      <c r="L7" s="111">
        <v>11.57</v>
      </c>
      <c r="M7" s="92">
        <v>1670</v>
      </c>
      <c r="N7" s="99">
        <v>760801</v>
      </c>
      <c r="O7" s="37">
        <v>6745264</v>
      </c>
      <c r="P7" s="37">
        <v>109.89</v>
      </c>
      <c r="Q7" s="104">
        <v>1.5</v>
      </c>
      <c r="R7" s="36">
        <v>2.9</v>
      </c>
      <c r="S7" s="36">
        <v>2.8</v>
      </c>
      <c r="T7" s="22">
        <v>5</v>
      </c>
      <c r="U7" s="16">
        <v>66292</v>
      </c>
      <c r="V7" s="38">
        <v>86.8</v>
      </c>
      <c r="W7" s="1"/>
      <c r="X7" s="1"/>
    </row>
    <row r="8" spans="1:24" ht="12">
      <c r="A8" s="35" t="s">
        <v>37</v>
      </c>
      <c r="B8" s="70" t="s">
        <v>35</v>
      </c>
      <c r="C8" s="66" t="s">
        <v>30</v>
      </c>
      <c r="D8" s="66" t="s">
        <v>36</v>
      </c>
      <c r="E8" s="72" t="s">
        <v>30</v>
      </c>
      <c r="F8" s="77">
        <v>9181691</v>
      </c>
      <c r="G8" s="12">
        <v>38.340000000000003</v>
      </c>
      <c r="H8" s="78">
        <v>3239.9</v>
      </c>
      <c r="I8" s="58">
        <v>33</v>
      </c>
      <c r="J8" s="87">
        <v>11.2</v>
      </c>
      <c r="K8" s="110">
        <v>91.23</v>
      </c>
      <c r="L8" s="111">
        <v>4.3</v>
      </c>
      <c r="M8" s="92">
        <v>1328</v>
      </c>
      <c r="N8" s="99">
        <v>163209</v>
      </c>
      <c r="O8" s="37">
        <v>952525</v>
      </c>
      <c r="P8" s="37">
        <v>50.35</v>
      </c>
      <c r="Q8" s="104">
        <v>0.7</v>
      </c>
      <c r="R8" s="36">
        <v>2.6</v>
      </c>
      <c r="S8" s="36">
        <v>2.5</v>
      </c>
      <c r="T8" s="22">
        <v>13</v>
      </c>
      <c r="U8" s="16">
        <v>68326</v>
      </c>
      <c r="V8" s="38">
        <v>89.4</v>
      </c>
      <c r="W8" s="1"/>
      <c r="X8" s="1"/>
    </row>
    <row r="9" spans="1:24" ht="12">
      <c r="A9" s="35" t="s">
        <v>38</v>
      </c>
      <c r="B9" s="69" t="s">
        <v>29</v>
      </c>
      <c r="C9" s="66" t="s">
        <v>30</v>
      </c>
      <c r="D9" s="65" t="s">
        <v>31</v>
      </c>
      <c r="E9" s="72" t="s">
        <v>30</v>
      </c>
      <c r="F9" s="77">
        <v>15684423</v>
      </c>
      <c r="G9" s="12">
        <v>44.67</v>
      </c>
      <c r="H9" s="78">
        <v>5702.1</v>
      </c>
      <c r="I9" s="58">
        <v>31</v>
      </c>
      <c r="J9" s="87">
        <v>12.1</v>
      </c>
      <c r="K9" s="110">
        <v>78.64</v>
      </c>
      <c r="L9" s="111">
        <v>12.95</v>
      </c>
      <c r="M9" s="92">
        <v>2236</v>
      </c>
      <c r="N9" s="99">
        <v>6305780</v>
      </c>
      <c r="O9" s="137">
        <v>8132154</v>
      </c>
      <c r="P9" s="37">
        <v>1088.5999999999999</v>
      </c>
      <c r="Q9" s="104">
        <v>10.3</v>
      </c>
      <c r="R9" s="36">
        <v>2.7</v>
      </c>
      <c r="S9" s="36">
        <v>4</v>
      </c>
      <c r="T9" s="22">
        <v>27</v>
      </c>
      <c r="U9" s="16">
        <v>78538</v>
      </c>
      <c r="V9" s="38">
        <v>102.8</v>
      </c>
      <c r="W9" s="1"/>
      <c r="X9" s="1"/>
    </row>
    <row r="10" spans="1:24" ht="12">
      <c r="A10" s="35" t="s">
        <v>39</v>
      </c>
      <c r="B10" s="70" t="s">
        <v>35</v>
      </c>
      <c r="C10" s="66" t="s">
        <v>40</v>
      </c>
      <c r="D10" s="66" t="s">
        <v>36</v>
      </c>
      <c r="E10" s="72" t="s">
        <v>30</v>
      </c>
      <c r="F10" s="77">
        <v>10379143</v>
      </c>
      <c r="G10" s="12">
        <v>32.590000000000003</v>
      </c>
      <c r="H10" s="78">
        <v>2087.9</v>
      </c>
      <c r="I10" s="58">
        <v>43</v>
      </c>
      <c r="J10" s="87">
        <v>9.3000000000000007</v>
      </c>
      <c r="K10" s="110">
        <v>74.19</v>
      </c>
      <c r="L10" s="111">
        <v>20.79</v>
      </c>
      <c r="M10" s="92">
        <v>3329</v>
      </c>
      <c r="N10" s="99">
        <v>537326</v>
      </c>
      <c r="O10" s="137">
        <v>9213951</v>
      </c>
      <c r="P10" s="37">
        <v>86.25</v>
      </c>
      <c r="Q10" s="104">
        <v>1.4</v>
      </c>
      <c r="R10" s="36">
        <v>1.5</v>
      </c>
      <c r="S10" s="36">
        <v>3.4</v>
      </c>
      <c r="T10" s="22">
        <v>34</v>
      </c>
      <c r="U10" s="16">
        <v>67587</v>
      </c>
      <c r="V10" s="38">
        <v>88.5</v>
      </c>
      <c r="W10" s="1"/>
      <c r="X10" s="1"/>
    </row>
    <row r="11" spans="1:24" ht="12">
      <c r="A11" s="35" t="s">
        <v>41</v>
      </c>
      <c r="B11" s="70" t="s">
        <v>35</v>
      </c>
      <c r="C11" s="66" t="s">
        <v>30</v>
      </c>
      <c r="D11" s="66" t="s">
        <v>36</v>
      </c>
      <c r="E11" s="72" t="s">
        <v>30</v>
      </c>
      <c r="F11" s="77">
        <v>2880166</v>
      </c>
      <c r="G11" s="12">
        <v>37.03</v>
      </c>
      <c r="H11" s="78">
        <v>2962</v>
      </c>
      <c r="I11" s="58">
        <v>35</v>
      </c>
      <c r="J11" s="87">
        <v>11.5</v>
      </c>
      <c r="K11" s="110">
        <v>99.08</v>
      </c>
      <c r="L11" s="111">
        <v>1.73</v>
      </c>
      <c r="M11" s="92">
        <v>863</v>
      </c>
      <c r="N11" s="99">
        <v>91379</v>
      </c>
      <c r="O11" s="37">
        <v>150624</v>
      </c>
      <c r="P11" s="37">
        <v>45.71</v>
      </c>
      <c r="Q11" s="104">
        <v>0.6</v>
      </c>
      <c r="R11" s="36">
        <v>3.4</v>
      </c>
      <c r="S11" s="36">
        <v>2.6</v>
      </c>
      <c r="T11" s="22">
        <v>33</v>
      </c>
      <c r="U11" s="16">
        <v>75858</v>
      </c>
      <c r="V11" s="38">
        <v>99.3</v>
      </c>
      <c r="W11" s="1"/>
      <c r="X11" s="1"/>
    </row>
    <row r="12" spans="1:24" ht="12">
      <c r="A12" s="35" t="s">
        <v>42</v>
      </c>
      <c r="B12" s="69" t="s">
        <v>29</v>
      </c>
      <c r="C12" s="66" t="s">
        <v>30</v>
      </c>
      <c r="D12" s="65" t="s">
        <v>31</v>
      </c>
      <c r="E12" s="72" t="s">
        <v>30</v>
      </c>
      <c r="F12" s="77">
        <v>21118827</v>
      </c>
      <c r="G12" s="12">
        <v>28.31</v>
      </c>
      <c r="H12" s="78">
        <v>3085.6</v>
      </c>
      <c r="I12" s="58">
        <v>36</v>
      </c>
      <c r="J12" s="87">
        <v>9.9</v>
      </c>
      <c r="K12" s="110">
        <v>84.45</v>
      </c>
      <c r="L12" s="111">
        <v>20.22</v>
      </c>
      <c r="M12" s="92">
        <v>1831</v>
      </c>
      <c r="N12" s="99">
        <v>3344983</v>
      </c>
      <c r="O12" s="37">
        <v>7156422</v>
      </c>
      <c r="P12" s="37">
        <v>305.48</v>
      </c>
      <c r="Q12" s="104">
        <v>4</v>
      </c>
      <c r="R12" s="36">
        <v>4.3</v>
      </c>
      <c r="S12" s="36">
        <v>3.4</v>
      </c>
      <c r="T12" s="22">
        <v>14</v>
      </c>
      <c r="U12" s="16">
        <v>68511</v>
      </c>
      <c r="V12" s="38">
        <v>89.7</v>
      </c>
      <c r="W12" s="1"/>
      <c r="X12" s="1"/>
    </row>
    <row r="13" spans="1:24" ht="12">
      <c r="A13" s="35" t="s">
        <v>43</v>
      </c>
      <c r="B13" s="69" t="s">
        <v>29</v>
      </c>
      <c r="C13" s="66" t="s">
        <v>30</v>
      </c>
      <c r="D13" s="65" t="s">
        <v>31</v>
      </c>
      <c r="E13" s="72" t="s">
        <v>30</v>
      </c>
      <c r="F13" s="77">
        <v>17153942</v>
      </c>
      <c r="G13" s="12">
        <v>34.69</v>
      </c>
      <c r="H13" s="78">
        <v>2666.2</v>
      </c>
      <c r="I13" s="58">
        <v>39</v>
      </c>
      <c r="J13" s="87">
        <v>10</v>
      </c>
      <c r="K13" s="110">
        <v>80.45</v>
      </c>
      <c r="L13" s="111">
        <v>60.4</v>
      </c>
      <c r="M13" s="92">
        <v>5082</v>
      </c>
      <c r="N13" s="99">
        <v>8530981</v>
      </c>
      <c r="O13" s="37">
        <v>14016709</v>
      </c>
      <c r="P13" s="37">
        <v>718.28</v>
      </c>
      <c r="Q13" s="104">
        <v>10</v>
      </c>
      <c r="R13" s="36">
        <v>1.5</v>
      </c>
      <c r="S13" s="36">
        <v>3.1</v>
      </c>
      <c r="T13" s="22">
        <v>12</v>
      </c>
      <c r="U13" s="16">
        <v>67291</v>
      </c>
      <c r="V13" s="38">
        <v>88.1</v>
      </c>
      <c r="W13" s="1"/>
      <c r="X13" s="1"/>
    </row>
    <row r="14" spans="1:24" ht="12">
      <c r="A14" s="35" t="s">
        <v>44</v>
      </c>
      <c r="B14" s="70" t="s">
        <v>35</v>
      </c>
      <c r="C14" s="66" t="s">
        <v>30</v>
      </c>
      <c r="D14" s="66" t="s">
        <v>36</v>
      </c>
      <c r="E14" s="72" t="s">
        <v>30</v>
      </c>
      <c r="F14" s="77">
        <v>1663162</v>
      </c>
      <c r="G14" s="12">
        <v>63.97</v>
      </c>
      <c r="H14" s="78">
        <v>2131.9</v>
      </c>
      <c r="I14" s="58">
        <v>42</v>
      </c>
      <c r="J14" s="87">
        <v>8.4</v>
      </c>
      <c r="K14" s="110">
        <v>100.03</v>
      </c>
      <c r="L14" s="111">
        <v>0</v>
      </c>
      <c r="M14" s="93">
        <v>-29</v>
      </c>
      <c r="N14" s="99">
        <v>227976</v>
      </c>
      <c r="O14" s="37">
        <v>227976</v>
      </c>
      <c r="P14" s="37">
        <v>247.4</v>
      </c>
      <c r="Q14" s="104">
        <v>3.2</v>
      </c>
      <c r="R14" s="36">
        <v>3.9</v>
      </c>
      <c r="S14" s="36">
        <v>1.7</v>
      </c>
      <c r="T14" s="22">
        <v>49</v>
      </c>
      <c r="U14" s="16">
        <v>79297</v>
      </c>
      <c r="V14" s="38">
        <v>103.8</v>
      </c>
      <c r="W14" s="1"/>
      <c r="X14" s="1"/>
    </row>
    <row r="15" spans="1:24" ht="12">
      <c r="A15" s="35" t="s">
        <v>45</v>
      </c>
      <c r="B15" s="69" t="s">
        <v>29</v>
      </c>
      <c r="C15" s="66" t="s">
        <v>30</v>
      </c>
      <c r="D15" s="65" t="s">
        <v>31</v>
      </c>
      <c r="E15" s="72" t="s">
        <v>30</v>
      </c>
      <c r="F15" s="77">
        <v>11127036</v>
      </c>
      <c r="G15" s="12">
        <v>34.28</v>
      </c>
      <c r="H15" s="78">
        <v>1809.9</v>
      </c>
      <c r="I15" s="58">
        <v>41</v>
      </c>
      <c r="J15" s="87">
        <v>7.6</v>
      </c>
      <c r="K15" s="110">
        <v>97.67</v>
      </c>
      <c r="L15" s="111">
        <v>-2.95</v>
      </c>
      <c r="M15" s="93">
        <v>-408</v>
      </c>
      <c r="N15" s="99">
        <v>1930391</v>
      </c>
      <c r="O15" s="37">
        <v>2297459</v>
      </c>
      <c r="P15" s="37">
        <v>267.83</v>
      </c>
      <c r="Q15" s="104">
        <v>3.8</v>
      </c>
      <c r="R15" s="36">
        <v>5.5</v>
      </c>
      <c r="S15" s="36">
        <v>3.3</v>
      </c>
      <c r="T15" s="22">
        <v>42</v>
      </c>
      <c r="U15" s="16">
        <v>69131</v>
      </c>
      <c r="V15" s="38">
        <v>90.5</v>
      </c>
      <c r="W15" s="1"/>
      <c r="X15" s="1"/>
    </row>
    <row r="16" spans="1:24" ht="12">
      <c r="A16" s="35" t="s">
        <v>46</v>
      </c>
      <c r="B16" s="69" t="s">
        <v>29</v>
      </c>
      <c r="C16" s="66" t="s">
        <v>30</v>
      </c>
      <c r="D16" s="65" t="s">
        <v>31</v>
      </c>
      <c r="E16" s="72" t="s">
        <v>30</v>
      </c>
      <c r="F16" s="77">
        <v>61741307</v>
      </c>
      <c r="G16" s="12">
        <v>40.71</v>
      </c>
      <c r="H16" s="78">
        <v>2349.1999999999998</v>
      </c>
      <c r="I16" s="58">
        <v>33</v>
      </c>
      <c r="J16" s="87">
        <v>8.6</v>
      </c>
      <c r="K16" s="110">
        <v>76.959999999999994</v>
      </c>
      <c r="L16" s="111">
        <v>91.1</v>
      </c>
      <c r="M16" s="92">
        <v>2911</v>
      </c>
      <c r="N16" s="99">
        <v>8406994</v>
      </c>
      <c r="O16" s="37">
        <v>60654788</v>
      </c>
      <c r="P16" s="37">
        <v>269.63</v>
      </c>
      <c r="Q16" s="104">
        <v>4.4000000000000004</v>
      </c>
      <c r="R16" s="36">
        <v>7.6</v>
      </c>
      <c r="S16" s="36">
        <v>4</v>
      </c>
      <c r="T16" s="22">
        <v>11</v>
      </c>
      <c r="U16" s="16">
        <v>72364</v>
      </c>
      <c r="V16" s="38">
        <v>94.7</v>
      </c>
      <c r="W16" s="1"/>
      <c r="X16" s="1"/>
    </row>
    <row r="17" spans="1:24" ht="12">
      <c r="A17" s="35" t="s">
        <v>47</v>
      </c>
      <c r="B17" s="69" t="s">
        <v>29</v>
      </c>
      <c r="C17" s="66" t="s">
        <v>30</v>
      </c>
      <c r="D17" s="65" t="s">
        <v>31</v>
      </c>
      <c r="E17" s="72" t="s">
        <v>30</v>
      </c>
      <c r="F17" s="77">
        <v>3257177</v>
      </c>
      <c r="G17" s="12">
        <v>25.2</v>
      </c>
      <c r="H17" s="78">
        <v>1153.7</v>
      </c>
      <c r="I17" s="58">
        <v>27</v>
      </c>
      <c r="J17" s="87">
        <v>12.1</v>
      </c>
      <c r="K17" s="110">
        <v>92.13</v>
      </c>
      <c r="L17" s="111">
        <v>2.59</v>
      </c>
      <c r="M17" s="92">
        <v>738</v>
      </c>
      <c r="N17" s="99">
        <v>1437586</v>
      </c>
      <c r="O17" s="37">
        <v>2247221</v>
      </c>
      <c r="P17" s="37">
        <v>410.83</v>
      </c>
      <c r="Q17" s="104">
        <v>5.8</v>
      </c>
      <c r="R17" s="36">
        <v>9.1999999999999993</v>
      </c>
      <c r="S17" s="36">
        <v>3.5</v>
      </c>
      <c r="T17" s="22">
        <v>6</v>
      </c>
      <c r="U17" s="16">
        <v>69991</v>
      </c>
      <c r="V17" s="38">
        <v>91.6</v>
      </c>
      <c r="W17" s="1"/>
      <c r="X17" s="1"/>
    </row>
    <row r="18" spans="1:24" ht="12">
      <c r="A18" s="35" t="s">
        <v>48</v>
      </c>
      <c r="B18" s="69" t="s">
        <v>29</v>
      </c>
      <c r="C18" s="66" t="s">
        <v>30</v>
      </c>
      <c r="D18" s="65" t="s">
        <v>31</v>
      </c>
      <c r="E18" s="72" t="s">
        <v>30</v>
      </c>
      <c r="F18" s="79">
        <v>13109266</v>
      </c>
      <c r="G18" s="14">
        <v>38.44</v>
      </c>
      <c r="H18" s="80">
        <v>3384.6</v>
      </c>
      <c r="I18" s="59">
        <v>27</v>
      </c>
      <c r="J18" s="88">
        <v>12.5</v>
      </c>
      <c r="K18" s="112">
        <v>82.1</v>
      </c>
      <c r="L18" s="113">
        <v>24.49</v>
      </c>
      <c r="M18" s="94">
        <v>2780</v>
      </c>
      <c r="N18" s="100">
        <v>4089741</v>
      </c>
      <c r="O18" s="40">
        <v>7963908</v>
      </c>
      <c r="P18" s="40">
        <v>469.5</v>
      </c>
      <c r="Q18" s="105">
        <v>6.1</v>
      </c>
      <c r="R18" s="23">
        <v>1.8</v>
      </c>
      <c r="S18" s="28">
        <v>3.4</v>
      </c>
      <c r="T18" s="24">
        <v>35</v>
      </c>
      <c r="U18" s="17">
        <v>80291</v>
      </c>
      <c r="V18" s="41">
        <v>105.1</v>
      </c>
      <c r="W18" s="1"/>
      <c r="X18" s="1"/>
    </row>
    <row r="19" spans="1:24" ht="12">
      <c r="A19" s="42" t="s">
        <v>49</v>
      </c>
      <c r="B19" s="68"/>
      <c r="C19" s="66"/>
      <c r="D19" s="15"/>
      <c r="E19" s="34"/>
      <c r="F19" s="81">
        <f>AVERAGE(F4:F18)</f>
        <v>15697487.933333334</v>
      </c>
      <c r="G19" s="118">
        <f>AVERAGE(G4:G18)</f>
        <v>40.894000000000005</v>
      </c>
      <c r="H19" s="82">
        <f>AVERAGE(H4:H18)</f>
        <v>2997.4666666666662</v>
      </c>
      <c r="I19" s="60">
        <f>AVERAGE(I4:I18)</f>
        <v>35.266666666666666</v>
      </c>
      <c r="J19" s="89">
        <f>AVERAGE(J4:J18)</f>
        <v>10.193333333333333</v>
      </c>
      <c r="K19" s="114">
        <f t="shared" ref="K19" si="0">AVERAGE(K4:K18)</f>
        <v>85.738000000000014</v>
      </c>
      <c r="L19" s="43">
        <f t="shared" ref="L19" si="1">AVERAGE(L4:L18)</f>
        <v>21.743333333333332</v>
      </c>
      <c r="M19" s="95">
        <f t="shared" ref="M19" si="2">AVERAGE(M4:M18)</f>
        <v>1929.7333333333333</v>
      </c>
      <c r="N19" s="101">
        <f>AVERAGE(N4:N18)</f>
        <v>3425739.9333333331</v>
      </c>
      <c r="O19" s="44">
        <f t="shared" ref="O19:V19" si="3">AVERAGE(O4:O18)</f>
        <v>10322070.866666667</v>
      </c>
      <c r="P19" s="45">
        <f t="shared" si="3"/>
        <v>484.62066666666664</v>
      </c>
      <c r="Q19" s="106">
        <f t="shared" si="3"/>
        <v>5.8466666666666667</v>
      </c>
      <c r="R19" s="43">
        <f>AVERAGE(R4:R18)</f>
        <v>4.5</v>
      </c>
      <c r="S19" s="43">
        <f>AVERAGE(S4:S18)</f>
        <v>3.3266666666666667</v>
      </c>
      <c r="T19" s="25"/>
      <c r="U19" s="18">
        <f t="shared" si="3"/>
        <v>71777.066666666666</v>
      </c>
      <c r="V19" s="46">
        <f t="shared" si="3"/>
        <v>93.96</v>
      </c>
      <c r="W19" s="1"/>
      <c r="X19" s="1"/>
    </row>
    <row r="20" spans="1:24" ht="12">
      <c r="A20" s="35"/>
      <c r="B20" s="69"/>
      <c r="C20" s="66"/>
      <c r="D20" s="65"/>
      <c r="E20" s="73"/>
      <c r="F20" s="83"/>
      <c r="G20" s="12"/>
      <c r="H20" s="78"/>
      <c r="I20" s="58"/>
      <c r="J20" s="87"/>
      <c r="K20" s="110"/>
      <c r="L20" s="111"/>
      <c r="M20" s="92"/>
      <c r="N20" s="102"/>
      <c r="O20" s="39"/>
      <c r="P20" s="37"/>
      <c r="Q20" s="104"/>
      <c r="R20" s="36"/>
      <c r="S20" s="47"/>
      <c r="T20" s="22"/>
      <c r="U20" s="47"/>
      <c r="V20" s="38"/>
      <c r="W20" s="1"/>
      <c r="X20" s="1"/>
    </row>
    <row r="21" spans="1:24" ht="12">
      <c r="A21" s="32" t="s">
        <v>50</v>
      </c>
      <c r="B21" s="68"/>
      <c r="C21" s="66"/>
      <c r="D21" s="15"/>
      <c r="E21" s="34"/>
      <c r="F21" s="75"/>
      <c r="G21" s="13"/>
      <c r="H21" s="84"/>
      <c r="I21" s="62"/>
      <c r="J21" s="87"/>
      <c r="K21" s="115"/>
      <c r="L21" s="111"/>
      <c r="M21" s="92"/>
      <c r="N21" s="97"/>
      <c r="O21" s="33"/>
      <c r="P21" s="49"/>
      <c r="Q21" s="107"/>
      <c r="R21" s="48"/>
      <c r="S21" s="15"/>
      <c r="T21" s="26"/>
      <c r="U21" s="15"/>
      <c r="V21" s="50"/>
      <c r="W21" s="1"/>
      <c r="X21" s="1"/>
    </row>
    <row r="22" spans="1:24" ht="12">
      <c r="A22" s="35" t="s">
        <v>51</v>
      </c>
      <c r="B22" s="69" t="s">
        <v>52</v>
      </c>
      <c r="C22" s="66" t="s">
        <v>30</v>
      </c>
      <c r="D22" s="65" t="s">
        <v>53</v>
      </c>
      <c r="E22" s="72" t="s">
        <v>30</v>
      </c>
      <c r="F22" s="77">
        <v>11473060</v>
      </c>
      <c r="G22" s="12">
        <v>49.67</v>
      </c>
      <c r="H22" s="78">
        <v>3369.1</v>
      </c>
      <c r="I22" s="58">
        <v>38</v>
      </c>
      <c r="J22" s="87">
        <v>10.199999999999999</v>
      </c>
      <c r="K22" s="110">
        <v>82.56</v>
      </c>
      <c r="L22" s="111">
        <v>7.38</v>
      </c>
      <c r="M22" s="92">
        <v>2388</v>
      </c>
      <c r="N22" s="99">
        <v>766058</v>
      </c>
      <c r="O22" s="37">
        <v>2827968</v>
      </c>
      <c r="P22" s="37">
        <v>248.35</v>
      </c>
      <c r="Q22" s="104">
        <v>3.2</v>
      </c>
      <c r="R22" s="36">
        <v>2.1</v>
      </c>
      <c r="S22" s="36">
        <v>3.5</v>
      </c>
      <c r="T22" s="22">
        <v>30</v>
      </c>
      <c r="U22" s="16">
        <v>61752</v>
      </c>
      <c r="V22" s="38">
        <v>80.8</v>
      </c>
      <c r="W22" s="1"/>
      <c r="X22" s="1"/>
    </row>
    <row r="23" spans="1:24" ht="12">
      <c r="A23" s="35" t="s">
        <v>54</v>
      </c>
      <c r="B23" s="70" t="s">
        <v>35</v>
      </c>
      <c r="C23" s="66" t="s">
        <v>30</v>
      </c>
      <c r="D23" s="66" t="s">
        <v>55</v>
      </c>
      <c r="E23" s="72" t="s">
        <v>30</v>
      </c>
      <c r="F23" s="77">
        <v>5321414</v>
      </c>
      <c r="G23" s="12">
        <v>102.41</v>
      </c>
      <c r="H23" s="78">
        <v>3141.7</v>
      </c>
      <c r="I23" s="58">
        <v>29</v>
      </c>
      <c r="J23" s="87">
        <v>10.7</v>
      </c>
      <c r="K23" s="110">
        <v>85.57</v>
      </c>
      <c r="L23" s="111">
        <v>3.7</v>
      </c>
      <c r="M23" s="92">
        <v>1850</v>
      </c>
      <c r="N23" s="99">
        <v>260290</v>
      </c>
      <c r="O23" s="37">
        <v>1117288</v>
      </c>
      <c r="P23" s="37">
        <v>130.26</v>
      </c>
      <c r="Q23" s="104">
        <v>1.8</v>
      </c>
      <c r="R23" s="36">
        <v>11.7</v>
      </c>
      <c r="S23" s="36">
        <v>3.5</v>
      </c>
      <c r="T23" s="22">
        <v>31</v>
      </c>
      <c r="U23" s="16">
        <v>64846</v>
      </c>
      <c r="V23" s="38">
        <v>84.9</v>
      </c>
      <c r="W23" s="1"/>
      <c r="X23" s="1"/>
    </row>
    <row r="24" spans="1:24" ht="12">
      <c r="A24" s="35" t="s">
        <v>56</v>
      </c>
      <c r="B24" s="69" t="s">
        <v>52</v>
      </c>
      <c r="C24" s="66" t="s">
        <v>30</v>
      </c>
      <c r="D24" s="65" t="s">
        <v>31</v>
      </c>
      <c r="E24" s="72" t="s">
        <v>40</v>
      </c>
      <c r="F24" s="77">
        <v>8769432</v>
      </c>
      <c r="G24" s="12">
        <v>16.75</v>
      </c>
      <c r="H24" s="78">
        <v>4029.5</v>
      </c>
      <c r="I24" s="58">
        <v>34</v>
      </c>
      <c r="J24" s="87">
        <v>11.3</v>
      </c>
      <c r="K24" s="110">
        <v>71.709999999999994</v>
      </c>
      <c r="L24" s="111">
        <v>30.51</v>
      </c>
      <c r="M24" s="92">
        <v>4871</v>
      </c>
      <c r="N24" s="99">
        <v>11024606</v>
      </c>
      <c r="O24" s="37">
        <v>34035521</v>
      </c>
      <c r="P24" s="37">
        <v>1768.58</v>
      </c>
      <c r="Q24" s="104">
        <v>19.8</v>
      </c>
      <c r="R24" s="36">
        <v>3</v>
      </c>
      <c r="S24" s="36">
        <v>4.4000000000000004</v>
      </c>
      <c r="T24" s="22">
        <v>3</v>
      </c>
      <c r="U24" s="16">
        <v>81834</v>
      </c>
      <c r="V24" s="38">
        <v>107.1</v>
      </c>
      <c r="W24" s="1"/>
      <c r="X24" s="1"/>
    </row>
    <row r="25" spans="1:24" ht="12">
      <c r="A25" s="35" t="s">
        <v>57</v>
      </c>
      <c r="B25" s="69" t="s">
        <v>52</v>
      </c>
      <c r="C25" s="66" t="s">
        <v>30</v>
      </c>
      <c r="D25" s="65" t="s">
        <v>53</v>
      </c>
      <c r="E25" s="72" t="s">
        <v>30</v>
      </c>
      <c r="F25" s="77">
        <v>12841777</v>
      </c>
      <c r="G25" s="12">
        <v>21.91</v>
      </c>
      <c r="H25" s="78">
        <v>5543.8</v>
      </c>
      <c r="I25" s="58">
        <v>30</v>
      </c>
      <c r="J25" s="87">
        <v>11.5</v>
      </c>
      <c r="K25" s="110">
        <v>64.08</v>
      </c>
      <c r="L25" s="111">
        <v>44.14</v>
      </c>
      <c r="M25" s="92">
        <v>6186</v>
      </c>
      <c r="N25" s="99">
        <v>30520059</v>
      </c>
      <c r="O25" s="137">
        <v>71454770</v>
      </c>
      <c r="P25" s="37">
        <v>4278.8599999999997</v>
      </c>
      <c r="Q25" s="104">
        <v>34.9</v>
      </c>
      <c r="R25" s="36">
        <v>3.4</v>
      </c>
      <c r="S25" s="36">
        <v>4.0999999999999996</v>
      </c>
      <c r="T25" s="22">
        <v>32</v>
      </c>
      <c r="U25" s="16">
        <v>97456</v>
      </c>
      <c r="V25" s="38">
        <v>127.6</v>
      </c>
      <c r="W25" s="1"/>
      <c r="X25" s="1"/>
    </row>
    <row r="26" spans="1:24" ht="12">
      <c r="A26" s="35" t="s">
        <v>58</v>
      </c>
      <c r="B26" s="70" t="s">
        <v>59</v>
      </c>
      <c r="C26" s="66" t="s">
        <v>30</v>
      </c>
      <c r="D26" s="66" t="s">
        <v>60</v>
      </c>
      <c r="E26" s="72"/>
      <c r="F26" s="77">
        <v>2820008</v>
      </c>
      <c r="G26" s="12">
        <v>95.66</v>
      </c>
      <c r="H26" s="78">
        <v>2691.3</v>
      </c>
      <c r="I26" s="58">
        <v>44</v>
      </c>
      <c r="J26" s="87">
        <v>10.5</v>
      </c>
      <c r="K26" s="110">
        <v>76.72</v>
      </c>
      <c r="L26" s="111">
        <v>4.68</v>
      </c>
      <c r="M26" s="92">
        <v>4113</v>
      </c>
      <c r="N26" s="99">
        <v>165603</v>
      </c>
      <c r="O26" s="37">
        <v>2395014</v>
      </c>
      <c r="P26" s="37">
        <v>146.05000000000001</v>
      </c>
      <c r="Q26" s="104">
        <v>1.8</v>
      </c>
      <c r="R26" s="36">
        <v>6</v>
      </c>
      <c r="S26" s="36">
        <v>3</v>
      </c>
      <c r="T26" s="22">
        <v>45</v>
      </c>
      <c r="U26" s="16">
        <v>72340</v>
      </c>
      <c r="V26" s="38">
        <v>94.7</v>
      </c>
      <c r="W26" s="1"/>
      <c r="X26" s="1"/>
    </row>
    <row r="27" spans="1:24" ht="12">
      <c r="A27" s="35" t="s">
        <v>61</v>
      </c>
      <c r="B27" s="69" t="s">
        <v>52</v>
      </c>
      <c r="C27" s="66" t="s">
        <v>30</v>
      </c>
      <c r="D27" s="65" t="s">
        <v>53</v>
      </c>
      <c r="E27" s="72" t="s">
        <v>30</v>
      </c>
      <c r="F27" s="77">
        <v>3199042</v>
      </c>
      <c r="G27" s="12">
        <v>25.79</v>
      </c>
      <c r="H27" s="78">
        <v>1726.7</v>
      </c>
      <c r="I27" s="58">
        <v>32</v>
      </c>
      <c r="J27" s="87">
        <v>9.6</v>
      </c>
      <c r="K27" s="110">
        <v>98.9</v>
      </c>
      <c r="L27" s="111">
        <v>18</v>
      </c>
      <c r="M27" s="92">
        <v>5530</v>
      </c>
      <c r="N27" s="99">
        <v>1515108</v>
      </c>
      <c r="O27" s="37">
        <v>4369038</v>
      </c>
      <c r="P27" s="37">
        <v>478.68</v>
      </c>
      <c r="Q27" s="104">
        <v>7.3</v>
      </c>
      <c r="R27" s="36">
        <v>6.5</v>
      </c>
      <c r="S27" s="36">
        <v>4.8</v>
      </c>
      <c r="T27" s="22">
        <v>4</v>
      </c>
      <c r="U27" s="16">
        <v>73156</v>
      </c>
      <c r="V27" s="38">
        <v>95.8</v>
      </c>
      <c r="W27" s="1"/>
      <c r="X27" s="1"/>
    </row>
    <row r="28" spans="1:24" ht="12">
      <c r="A28" s="35" t="s">
        <v>62</v>
      </c>
      <c r="B28" s="69" t="s">
        <v>52</v>
      </c>
      <c r="C28" s="66" t="s">
        <v>30</v>
      </c>
      <c r="D28" s="65" t="s">
        <v>53</v>
      </c>
      <c r="E28" s="72" t="s">
        <v>30</v>
      </c>
      <c r="F28" s="77">
        <v>1594722</v>
      </c>
      <c r="G28" s="12">
        <v>23.57</v>
      </c>
      <c r="H28" s="78">
        <v>1373.2</v>
      </c>
      <c r="I28" s="58">
        <v>34</v>
      </c>
      <c r="J28" s="87">
        <v>9.6</v>
      </c>
      <c r="K28" s="110">
        <v>70.47</v>
      </c>
      <c r="L28" s="111">
        <v>5.69</v>
      </c>
      <c r="M28" s="92">
        <v>4041</v>
      </c>
      <c r="N28" s="99">
        <v>539007</v>
      </c>
      <c r="O28" s="37">
        <v>1612624</v>
      </c>
      <c r="P28" s="37">
        <v>382.68</v>
      </c>
      <c r="Q28" s="104">
        <v>6.9</v>
      </c>
      <c r="R28" s="36">
        <v>3.5</v>
      </c>
      <c r="S28" s="36">
        <v>3</v>
      </c>
      <c r="T28" s="22">
        <v>39</v>
      </c>
      <c r="U28" s="16">
        <v>86959</v>
      </c>
      <c r="V28" s="38">
        <v>113.8</v>
      </c>
      <c r="W28" s="1"/>
      <c r="X28" s="1"/>
    </row>
    <row r="29" spans="1:24" ht="12">
      <c r="A29" s="35" t="s">
        <v>63</v>
      </c>
      <c r="B29" s="69" t="s">
        <v>52</v>
      </c>
      <c r="C29" s="66" t="s">
        <v>30</v>
      </c>
      <c r="D29" s="65" t="s">
        <v>53</v>
      </c>
      <c r="E29" s="72" t="s">
        <v>30</v>
      </c>
      <c r="F29" s="77">
        <v>60003000</v>
      </c>
      <c r="G29" s="12">
        <v>46.51</v>
      </c>
      <c r="H29" s="78">
        <v>2986.7</v>
      </c>
      <c r="I29" s="58">
        <v>40</v>
      </c>
      <c r="J29" s="87">
        <v>15.9</v>
      </c>
      <c r="K29" s="110">
        <v>93.36</v>
      </c>
      <c r="L29" s="111">
        <v>44.79</v>
      </c>
      <c r="M29" s="92">
        <v>2254</v>
      </c>
      <c r="N29" s="143">
        <f>SUM(Notes!B22:B23)*1000</f>
        <v>47069000</v>
      </c>
      <c r="O29" s="144">
        <f>N29+Notes!B24*1000</f>
        <v>53585000</v>
      </c>
      <c r="P29" s="145">
        <f>N29*1000/Notes!B25</f>
        <v>2369.1756402295878</v>
      </c>
      <c r="Q29" s="146">
        <f>N29/(SUM(Notes!B26:B28)*1000)*100</f>
        <v>16.442572040396421</v>
      </c>
      <c r="R29" s="36">
        <v>2</v>
      </c>
      <c r="S29" s="36">
        <v>4.2</v>
      </c>
      <c r="T29" s="22">
        <v>24</v>
      </c>
      <c r="U29" s="16">
        <v>88847</v>
      </c>
      <c r="V29" s="38">
        <v>116.3</v>
      </c>
      <c r="W29" s="1"/>
      <c r="X29" s="1"/>
    </row>
    <row r="30" spans="1:24" ht="12">
      <c r="A30" s="35" t="s">
        <v>64</v>
      </c>
      <c r="B30" s="70" t="s">
        <v>59</v>
      </c>
      <c r="C30" s="66" t="s">
        <v>30</v>
      </c>
      <c r="D30" s="66" t="s">
        <v>55</v>
      </c>
      <c r="E30" s="72" t="s">
        <v>30</v>
      </c>
      <c r="F30" s="77">
        <v>15984581</v>
      </c>
      <c r="G30" s="12">
        <v>615.13</v>
      </c>
      <c r="H30" s="78">
        <v>3623.1</v>
      </c>
      <c r="I30" s="58">
        <v>24</v>
      </c>
      <c r="J30" s="87">
        <v>8.8000000000000007</v>
      </c>
      <c r="K30" s="110">
        <v>85.82</v>
      </c>
      <c r="L30" s="111">
        <v>3.34</v>
      </c>
      <c r="M30" s="92">
        <v>4193</v>
      </c>
      <c r="N30" s="99">
        <v>832055</v>
      </c>
      <c r="O30" s="37">
        <v>1847551</v>
      </c>
      <c r="P30" s="37">
        <v>1053.95</v>
      </c>
      <c r="Q30" s="104">
        <v>7.3</v>
      </c>
      <c r="R30" s="36">
        <v>3.4</v>
      </c>
      <c r="S30" s="36">
        <v>2.2000000000000002</v>
      </c>
      <c r="T30" s="22">
        <v>38</v>
      </c>
      <c r="U30" s="16">
        <v>75157</v>
      </c>
      <c r="V30" s="38">
        <v>98.4</v>
      </c>
      <c r="W30" s="1"/>
      <c r="X30" s="1"/>
    </row>
    <row r="31" spans="1:24" ht="12">
      <c r="A31" s="35" t="s">
        <v>65</v>
      </c>
      <c r="B31" s="70" t="s">
        <v>59</v>
      </c>
      <c r="C31" s="66" t="s">
        <v>30</v>
      </c>
      <c r="D31" s="66" t="s">
        <v>55</v>
      </c>
      <c r="E31" s="72" t="s">
        <v>30</v>
      </c>
      <c r="F31" s="77">
        <v>13523422</v>
      </c>
      <c r="G31" s="12">
        <v>44.45</v>
      </c>
      <c r="H31" s="78">
        <v>3228</v>
      </c>
      <c r="I31" s="58">
        <v>41</v>
      </c>
      <c r="J31" s="87">
        <v>9</v>
      </c>
      <c r="K31" s="110">
        <v>87.95</v>
      </c>
      <c r="L31" s="111">
        <v>7.95</v>
      </c>
      <c r="M31" s="92">
        <v>1941</v>
      </c>
      <c r="N31" s="99">
        <v>1482554</v>
      </c>
      <c r="O31" s="37">
        <v>3863082</v>
      </c>
      <c r="P31" s="37">
        <v>367.38</v>
      </c>
      <c r="Q31" s="104">
        <v>4.7</v>
      </c>
      <c r="R31" s="36">
        <v>2.2999999999999998</v>
      </c>
      <c r="S31" s="36">
        <v>3.8</v>
      </c>
      <c r="T31" s="22">
        <v>15</v>
      </c>
      <c r="U31" s="16">
        <v>66660</v>
      </c>
      <c r="V31" s="38">
        <v>87.3</v>
      </c>
      <c r="W31" s="1"/>
      <c r="X31" s="1"/>
    </row>
    <row r="32" spans="1:24" ht="12">
      <c r="A32" s="35" t="s">
        <v>66</v>
      </c>
      <c r="B32" s="69" t="s">
        <v>52</v>
      </c>
      <c r="C32" s="66" t="s">
        <v>30</v>
      </c>
      <c r="D32" s="65" t="s">
        <v>53</v>
      </c>
      <c r="E32" s="72" t="s">
        <v>30</v>
      </c>
      <c r="F32" s="77">
        <v>5191103</v>
      </c>
      <c r="G32" s="12">
        <v>29.2</v>
      </c>
      <c r="H32" s="78">
        <v>3900.2</v>
      </c>
      <c r="I32" s="58">
        <v>37</v>
      </c>
      <c r="J32" s="87">
        <v>10.8</v>
      </c>
      <c r="K32" s="110">
        <v>79.290000000000006</v>
      </c>
      <c r="L32" s="111">
        <v>22.43</v>
      </c>
      <c r="M32" s="92">
        <v>5249</v>
      </c>
      <c r="N32" s="99">
        <v>9004322</v>
      </c>
      <c r="O32" s="37">
        <v>14999164</v>
      </c>
      <c r="P32" s="37">
        <v>2108.29</v>
      </c>
      <c r="Q32" s="104">
        <v>19.399999999999999</v>
      </c>
      <c r="R32" s="36">
        <v>1.3</v>
      </c>
      <c r="S32" s="36">
        <v>4.8</v>
      </c>
      <c r="T32" s="22">
        <v>37</v>
      </c>
      <c r="U32" s="16">
        <v>73678</v>
      </c>
      <c r="V32" s="38">
        <v>96.4</v>
      </c>
      <c r="W32" s="1"/>
      <c r="X32" s="1"/>
    </row>
    <row r="33" spans="1:24" ht="12">
      <c r="A33" s="35" t="s">
        <v>67</v>
      </c>
      <c r="B33" s="69" t="s">
        <v>29</v>
      </c>
      <c r="C33" s="66" t="s">
        <v>30</v>
      </c>
      <c r="D33" s="65" t="s">
        <v>53</v>
      </c>
      <c r="E33" s="72" t="s">
        <v>30</v>
      </c>
      <c r="F33" s="77">
        <v>8953963</v>
      </c>
      <c r="G33" s="12">
        <v>44.06</v>
      </c>
      <c r="H33" s="78">
        <v>3286.5</v>
      </c>
      <c r="I33" s="58">
        <v>33</v>
      </c>
      <c r="J33" s="87">
        <v>8.9</v>
      </c>
      <c r="K33" s="110">
        <v>59.65</v>
      </c>
      <c r="L33" s="111">
        <v>27.68</v>
      </c>
      <c r="M33" s="92">
        <v>5053</v>
      </c>
      <c r="N33" s="99">
        <v>538151</v>
      </c>
      <c r="O33" s="37">
        <v>4674679</v>
      </c>
      <c r="P33" s="37">
        <v>98.89</v>
      </c>
      <c r="Q33" s="104">
        <v>1.2</v>
      </c>
      <c r="R33" s="36">
        <v>5.5</v>
      </c>
      <c r="S33" s="36">
        <v>3.6</v>
      </c>
      <c r="T33" s="22">
        <v>2</v>
      </c>
      <c r="U33" s="16">
        <v>63179</v>
      </c>
      <c r="V33" s="38">
        <v>82.7</v>
      </c>
      <c r="W33" s="1"/>
      <c r="X33" s="1"/>
    </row>
    <row r="34" spans="1:24" ht="12">
      <c r="A34" s="35" t="s">
        <v>68</v>
      </c>
      <c r="B34" s="69" t="s">
        <v>52</v>
      </c>
      <c r="C34" s="66" t="s">
        <v>30</v>
      </c>
      <c r="D34" s="65" t="s">
        <v>53</v>
      </c>
      <c r="E34" s="72" t="s">
        <v>30</v>
      </c>
      <c r="F34" s="77">
        <v>1120419</v>
      </c>
      <c r="G34" s="12">
        <v>68.86</v>
      </c>
      <c r="H34" s="78">
        <v>3669.6</v>
      </c>
      <c r="I34" s="58">
        <v>34</v>
      </c>
      <c r="J34" s="87">
        <v>13.6</v>
      </c>
      <c r="K34" s="110">
        <v>69.959999999999994</v>
      </c>
      <c r="L34" s="111">
        <v>3.38</v>
      </c>
      <c r="M34" s="92">
        <v>5206</v>
      </c>
      <c r="N34" s="99">
        <v>677510</v>
      </c>
      <c r="O34" s="37">
        <v>3519256</v>
      </c>
      <c r="P34" s="37">
        <v>1044.96</v>
      </c>
      <c r="Q34" s="104">
        <v>7.4</v>
      </c>
      <c r="R34" s="36">
        <v>3.9</v>
      </c>
      <c r="S34" s="36">
        <v>2.8</v>
      </c>
      <c r="T34" s="22">
        <v>50</v>
      </c>
      <c r="U34" s="16">
        <v>74580</v>
      </c>
      <c r="V34" s="38">
        <v>97.6</v>
      </c>
      <c r="W34" s="1"/>
      <c r="X34" s="1"/>
    </row>
    <row r="35" spans="1:24" ht="12">
      <c r="A35" s="35" t="s">
        <v>69</v>
      </c>
      <c r="B35" s="69" t="s">
        <v>29</v>
      </c>
      <c r="C35" s="66" t="s">
        <v>40</v>
      </c>
      <c r="D35" s="65" t="s">
        <v>53</v>
      </c>
      <c r="E35" s="72" t="s">
        <v>30</v>
      </c>
      <c r="F35" s="77">
        <v>5723469</v>
      </c>
      <c r="G35" s="12">
        <v>9.77</v>
      </c>
      <c r="H35" s="78">
        <v>3941.2</v>
      </c>
      <c r="I35" s="58">
        <v>30</v>
      </c>
      <c r="J35" s="87">
        <v>10.7</v>
      </c>
      <c r="K35" s="110">
        <v>93.87</v>
      </c>
      <c r="L35" s="111">
        <v>-4.46</v>
      </c>
      <c r="M35" s="93">
        <v>-560</v>
      </c>
      <c r="N35" s="99">
        <v>17965542</v>
      </c>
      <c r="O35" s="137">
        <v>17965542</v>
      </c>
      <c r="P35" s="37">
        <v>2271.23</v>
      </c>
      <c r="Q35" s="104">
        <v>23.8</v>
      </c>
      <c r="R35" s="36">
        <v>3.9</v>
      </c>
      <c r="S35" s="36">
        <v>5.0999999999999996</v>
      </c>
      <c r="T35" s="22">
        <v>44</v>
      </c>
      <c r="U35" s="16">
        <v>89396</v>
      </c>
      <c r="V35" s="38">
        <v>117</v>
      </c>
      <c r="W35" s="1"/>
      <c r="X35" s="1"/>
    </row>
    <row r="36" spans="1:24" ht="12">
      <c r="A36" s="35" t="s">
        <v>70</v>
      </c>
      <c r="B36" s="69" t="s">
        <v>52</v>
      </c>
      <c r="C36" s="66" t="s">
        <v>30</v>
      </c>
      <c r="D36" s="65" t="s">
        <v>53</v>
      </c>
      <c r="E36" s="72" t="s">
        <v>30</v>
      </c>
      <c r="F36" s="77">
        <v>3919103</v>
      </c>
      <c r="G36" s="12">
        <v>10.75</v>
      </c>
      <c r="H36" s="78">
        <v>3710.3</v>
      </c>
      <c r="I36" s="58">
        <v>30</v>
      </c>
      <c r="J36" s="87">
        <v>10.9</v>
      </c>
      <c r="K36" s="110">
        <v>98.79</v>
      </c>
      <c r="L36" s="111">
        <v>8.61</v>
      </c>
      <c r="M36" s="92">
        <v>1444</v>
      </c>
      <c r="N36" s="99">
        <v>7399261</v>
      </c>
      <c r="O36" s="37">
        <v>7885270</v>
      </c>
      <c r="P36" s="37">
        <v>1241.53</v>
      </c>
      <c r="Q36" s="104">
        <v>17.5</v>
      </c>
      <c r="R36" s="27">
        <v>2.2999999999999998</v>
      </c>
      <c r="S36" s="36">
        <v>3.4</v>
      </c>
      <c r="T36" s="22">
        <v>47</v>
      </c>
      <c r="U36" s="16">
        <v>70570</v>
      </c>
      <c r="V36" s="38">
        <v>92.4</v>
      </c>
      <c r="W36" s="1"/>
      <c r="X36" s="1"/>
    </row>
    <row r="37" spans="1:24" ht="12">
      <c r="A37" s="35" t="s">
        <v>71</v>
      </c>
      <c r="B37" s="70" t="s">
        <v>72</v>
      </c>
      <c r="C37" s="66" t="s">
        <v>30</v>
      </c>
      <c r="D37" s="66" t="s">
        <v>55</v>
      </c>
      <c r="E37" s="72" t="s">
        <v>30</v>
      </c>
      <c r="F37" s="79">
        <v>5145293</v>
      </c>
      <c r="G37" s="14">
        <v>160.44999999999999</v>
      </c>
      <c r="H37" s="80">
        <v>1852.5</v>
      </c>
      <c r="I37" s="59">
        <v>40</v>
      </c>
      <c r="J37" s="88">
        <v>7.5</v>
      </c>
      <c r="K37" s="112">
        <v>83.47</v>
      </c>
      <c r="L37" s="113">
        <v>2</v>
      </c>
      <c r="M37" s="94">
        <v>3420</v>
      </c>
      <c r="N37" s="100">
        <v>102375</v>
      </c>
      <c r="O37" s="40">
        <v>529879</v>
      </c>
      <c r="P37" s="40">
        <v>174.92</v>
      </c>
      <c r="Q37" s="105">
        <v>1.4</v>
      </c>
      <c r="R37" s="23">
        <v>0.9</v>
      </c>
      <c r="S37" s="28">
        <v>3.1</v>
      </c>
      <c r="T37" s="24">
        <v>26</v>
      </c>
      <c r="U37" s="17">
        <v>89806</v>
      </c>
      <c r="V37" s="41">
        <v>117.6</v>
      </c>
      <c r="W37" s="1"/>
      <c r="X37" s="1"/>
    </row>
    <row r="38" spans="1:24" ht="12">
      <c r="A38" s="42" t="s">
        <v>49</v>
      </c>
      <c r="B38" s="68"/>
      <c r="C38" s="66"/>
      <c r="D38" s="15"/>
      <c r="E38" s="72"/>
      <c r="F38" s="81">
        <f>AVERAGE(F22:F37)</f>
        <v>10348988</v>
      </c>
      <c r="G38" s="119">
        <f t="shared" ref="G38:V38" si="4">AVERAGE(G22:G37)</f>
        <v>85.308749999999989</v>
      </c>
      <c r="H38" s="82">
        <f t="shared" si="4"/>
        <v>3254.5874999999996</v>
      </c>
      <c r="I38" s="60">
        <f t="shared" si="4"/>
        <v>34.375</v>
      </c>
      <c r="J38" s="89">
        <f t="shared" si="4"/>
        <v>10.59375</v>
      </c>
      <c r="K38" s="116">
        <f t="shared" si="4"/>
        <v>81.38562499999999</v>
      </c>
      <c r="L38" s="63">
        <f t="shared" si="4"/>
        <v>14.36375</v>
      </c>
      <c r="M38" s="95">
        <f t="shared" si="4"/>
        <v>3573.6875</v>
      </c>
      <c r="N38" s="101">
        <f t="shared" si="4"/>
        <v>8116343.8125</v>
      </c>
      <c r="O38" s="44">
        <f t="shared" si="4"/>
        <v>14167602.875</v>
      </c>
      <c r="P38" s="44">
        <f t="shared" si="4"/>
        <v>1135.236602514349</v>
      </c>
      <c r="Q38" s="108">
        <f t="shared" si="4"/>
        <v>10.927660752524778</v>
      </c>
      <c r="R38" s="63">
        <f t="shared" si="4"/>
        <v>3.8562499999999988</v>
      </c>
      <c r="S38" s="20">
        <f t="shared" si="4"/>
        <v>3.7062499999999998</v>
      </c>
      <c r="T38" s="18"/>
      <c r="U38" s="18">
        <f t="shared" si="4"/>
        <v>76888.5</v>
      </c>
      <c r="V38" s="46">
        <f t="shared" si="4"/>
        <v>100.64999999999999</v>
      </c>
      <c r="W38" s="1"/>
      <c r="X38" s="1"/>
    </row>
    <row r="39" spans="1:24" ht="12">
      <c r="A39" s="35"/>
      <c r="B39" s="69"/>
      <c r="C39" s="66"/>
      <c r="D39" s="65"/>
      <c r="E39" s="72"/>
      <c r="F39" s="83"/>
      <c r="G39" s="12"/>
      <c r="H39" s="78"/>
      <c r="I39" s="58"/>
      <c r="J39" s="87"/>
      <c r="K39" s="110"/>
      <c r="L39" s="111"/>
      <c r="M39" s="92"/>
      <c r="N39" s="102"/>
      <c r="O39" s="39"/>
      <c r="P39" s="37"/>
      <c r="Q39" s="104"/>
      <c r="R39" s="36"/>
      <c r="S39" s="47"/>
      <c r="T39" s="22"/>
      <c r="U39" s="47"/>
      <c r="V39" s="38"/>
      <c r="W39" s="1"/>
      <c r="X39" s="1"/>
    </row>
    <row r="40" spans="1:24" ht="12">
      <c r="A40" s="32" t="s">
        <v>73</v>
      </c>
      <c r="B40" s="68"/>
      <c r="C40" s="66"/>
      <c r="D40" s="15"/>
      <c r="E40" s="72"/>
      <c r="F40" s="75"/>
      <c r="G40" s="13"/>
      <c r="H40" s="84"/>
      <c r="I40" s="62"/>
      <c r="J40" s="87"/>
      <c r="K40" s="115"/>
      <c r="L40" s="111"/>
      <c r="M40" s="92"/>
      <c r="N40" s="97"/>
      <c r="O40" s="33"/>
      <c r="P40" s="49"/>
      <c r="Q40" s="107"/>
      <c r="R40" s="48"/>
      <c r="S40" s="15"/>
      <c r="T40" s="26"/>
      <c r="U40" s="15"/>
      <c r="V40" s="50"/>
      <c r="W40" s="1"/>
      <c r="X40" s="1"/>
    </row>
    <row r="41" spans="1:24" ht="12">
      <c r="A41" s="35" t="s">
        <v>74</v>
      </c>
      <c r="B41" s="70" t="s">
        <v>59</v>
      </c>
      <c r="C41" s="66" t="s">
        <v>30</v>
      </c>
      <c r="D41" s="66" t="s">
        <v>75</v>
      </c>
      <c r="E41" s="72" t="s">
        <v>30</v>
      </c>
      <c r="F41" s="77">
        <v>4325949</v>
      </c>
      <c r="G41" s="12">
        <v>9.6</v>
      </c>
      <c r="H41" s="78">
        <v>2356.5</v>
      </c>
      <c r="I41" s="58">
        <v>46</v>
      </c>
      <c r="J41" s="87">
        <v>9.5</v>
      </c>
      <c r="K41" s="110">
        <v>98.68</v>
      </c>
      <c r="L41" s="111">
        <v>27.33</v>
      </c>
      <c r="M41" s="92">
        <v>3605</v>
      </c>
      <c r="N41" s="99">
        <v>676695</v>
      </c>
      <c r="O41" s="137">
        <v>4800347</v>
      </c>
      <c r="P41" s="37">
        <v>91.27</v>
      </c>
      <c r="Q41" s="104">
        <v>1.3</v>
      </c>
      <c r="R41" s="36">
        <v>3.5</v>
      </c>
      <c r="S41" s="36">
        <v>4.3</v>
      </c>
      <c r="T41" s="22">
        <v>7</v>
      </c>
      <c r="U41" s="16">
        <v>68283</v>
      </c>
      <c r="V41" s="38">
        <v>89.4</v>
      </c>
      <c r="W41" s="1"/>
      <c r="X41" s="1"/>
    </row>
    <row r="42" spans="1:24" ht="12">
      <c r="A42" s="35" t="s">
        <v>76</v>
      </c>
      <c r="B42" s="69" t="s">
        <v>52</v>
      </c>
      <c r="C42" s="66" t="s">
        <v>30</v>
      </c>
      <c r="D42" s="65" t="s">
        <v>77</v>
      </c>
      <c r="E42" s="72" t="s">
        <v>30</v>
      </c>
      <c r="F42" s="77">
        <v>2276920</v>
      </c>
      <c r="G42" s="12">
        <v>87.66</v>
      </c>
      <c r="H42" s="78">
        <v>516.4</v>
      </c>
      <c r="I42" s="58">
        <v>38</v>
      </c>
      <c r="J42" s="87">
        <v>9.8000000000000007</v>
      </c>
      <c r="K42" s="110">
        <v>63.44</v>
      </c>
      <c r="L42" s="111">
        <v>21.67</v>
      </c>
      <c r="M42" s="92">
        <v>4201</v>
      </c>
      <c r="N42" s="99">
        <v>1046088</v>
      </c>
      <c r="O42" s="37">
        <v>5210817</v>
      </c>
      <c r="P42" s="37">
        <v>203.28</v>
      </c>
      <c r="Q42" s="104">
        <v>3.1</v>
      </c>
      <c r="R42" s="36">
        <v>4.9000000000000004</v>
      </c>
      <c r="S42" s="36">
        <v>2.6</v>
      </c>
      <c r="T42" s="22">
        <v>16</v>
      </c>
      <c r="U42" s="16">
        <v>59677</v>
      </c>
      <c r="V42" s="38">
        <v>78.099999999999994</v>
      </c>
      <c r="W42" s="1"/>
      <c r="X42" s="1"/>
    </row>
    <row r="43" spans="1:24" ht="12">
      <c r="A43" s="35" t="s">
        <v>78</v>
      </c>
      <c r="B43" s="70" t="s">
        <v>59</v>
      </c>
      <c r="C43" s="66" t="s">
        <v>30</v>
      </c>
      <c r="D43" s="66" t="s">
        <v>75</v>
      </c>
      <c r="E43" s="72" t="s">
        <v>30</v>
      </c>
      <c r="F43" s="77">
        <v>3786963</v>
      </c>
      <c r="G43" s="12">
        <v>13.74</v>
      </c>
      <c r="H43" s="78">
        <v>2806.8</v>
      </c>
      <c r="I43" s="58">
        <v>37</v>
      </c>
      <c r="J43" s="87">
        <v>9.6999999999999993</v>
      </c>
      <c r="K43" s="110">
        <v>68.09</v>
      </c>
      <c r="L43" s="111">
        <v>29.81</v>
      </c>
      <c r="M43" s="92">
        <v>5004</v>
      </c>
      <c r="N43" s="99">
        <v>4413231</v>
      </c>
      <c r="O43" s="37">
        <v>15184771</v>
      </c>
      <c r="P43" s="37">
        <v>745.1</v>
      </c>
      <c r="Q43" s="104">
        <v>12.5</v>
      </c>
      <c r="R43" s="36">
        <v>2.9</v>
      </c>
      <c r="S43" s="36">
        <v>3.5</v>
      </c>
      <c r="T43" s="22">
        <v>17</v>
      </c>
      <c r="U43" s="16">
        <v>86181</v>
      </c>
      <c r="V43" s="38">
        <v>112.8</v>
      </c>
      <c r="W43" s="1"/>
      <c r="X43" s="1"/>
    </row>
    <row r="44" spans="1:24" ht="12">
      <c r="A44" s="35" t="s">
        <v>79</v>
      </c>
      <c r="B44" s="69" t="s">
        <v>80</v>
      </c>
      <c r="C44" s="66" t="s">
        <v>30</v>
      </c>
      <c r="D44" s="65" t="s">
        <v>53</v>
      </c>
      <c r="E44" s="72" t="s">
        <v>30</v>
      </c>
      <c r="F44" s="77">
        <v>4203669</v>
      </c>
      <c r="G44" s="12">
        <v>48.16</v>
      </c>
      <c r="H44" s="78">
        <v>7085.9</v>
      </c>
      <c r="I44" s="58">
        <v>24</v>
      </c>
      <c r="J44" s="87">
        <v>14.1</v>
      </c>
      <c r="K44" s="110">
        <v>62.62</v>
      </c>
      <c r="L44" s="111">
        <v>14.15</v>
      </c>
      <c r="M44" s="92">
        <v>9784</v>
      </c>
      <c r="N44" s="99">
        <v>8851700</v>
      </c>
      <c r="O44" s="37">
        <v>16326793</v>
      </c>
      <c r="P44" s="37">
        <v>6294.82</v>
      </c>
      <c r="Q44" s="104">
        <v>48.5</v>
      </c>
      <c r="R44" s="36">
        <v>-0.7</v>
      </c>
      <c r="S44" s="36">
        <v>2.5</v>
      </c>
      <c r="T44" s="22">
        <v>40</v>
      </c>
      <c r="U44" s="16">
        <v>76592</v>
      </c>
      <c r="V44" s="38">
        <v>100.3</v>
      </c>
      <c r="W44" s="1"/>
      <c r="X44" s="1"/>
    </row>
    <row r="45" spans="1:24" ht="12">
      <c r="A45" s="35" t="s">
        <v>81</v>
      </c>
      <c r="B45" s="69" t="s">
        <v>52</v>
      </c>
      <c r="C45" s="66" t="s">
        <v>30</v>
      </c>
      <c r="D45" s="65" t="s">
        <v>77</v>
      </c>
      <c r="E45" s="72" t="s">
        <v>30</v>
      </c>
      <c r="F45" s="77">
        <v>901169</v>
      </c>
      <c r="G45" s="12">
        <v>15.86</v>
      </c>
      <c r="H45" s="78">
        <v>4209.3999999999996</v>
      </c>
      <c r="I45" s="58">
        <v>38</v>
      </c>
      <c r="J45" s="87">
        <v>12.4</v>
      </c>
      <c r="K45" s="110">
        <v>115.51</v>
      </c>
      <c r="L45" s="111">
        <v>2.64</v>
      </c>
      <c r="M45" s="92">
        <v>1880</v>
      </c>
      <c r="N45" s="99">
        <v>1283517</v>
      </c>
      <c r="O45" s="37">
        <v>3381647</v>
      </c>
      <c r="P45" s="37">
        <v>914.07</v>
      </c>
      <c r="Q45" s="104">
        <v>9.5</v>
      </c>
      <c r="R45" s="36">
        <v>4.3</v>
      </c>
      <c r="S45" s="36">
        <v>3.3</v>
      </c>
      <c r="T45" s="22">
        <v>29</v>
      </c>
      <c r="U45" s="16">
        <v>71662</v>
      </c>
      <c r="V45" s="38">
        <v>93.8</v>
      </c>
      <c r="W45" s="1"/>
      <c r="X45" s="1"/>
    </row>
    <row r="46" spans="1:24" ht="12">
      <c r="A46" s="35" t="s">
        <v>82</v>
      </c>
      <c r="B46" s="69" t="s">
        <v>52</v>
      </c>
      <c r="C46" s="66" t="s">
        <v>30</v>
      </c>
      <c r="D46" s="65" t="s">
        <v>77</v>
      </c>
      <c r="E46" s="72" t="s">
        <v>30</v>
      </c>
      <c r="F46" s="77">
        <v>10991975</v>
      </c>
      <c r="G46" s="12">
        <v>19.77</v>
      </c>
      <c r="H46" s="78">
        <v>2049.4</v>
      </c>
      <c r="I46" s="58">
        <v>37</v>
      </c>
      <c r="J46" s="87">
        <v>8.6</v>
      </c>
      <c r="K46" s="110">
        <v>77.77</v>
      </c>
      <c r="L46" s="111">
        <v>35.619999999999997</v>
      </c>
      <c r="M46" s="92">
        <v>3513</v>
      </c>
      <c r="N46" s="99">
        <v>5602400</v>
      </c>
      <c r="O46" s="137">
        <v>10485447</v>
      </c>
      <c r="P46" s="37">
        <v>552.58000000000004</v>
      </c>
      <c r="Q46" s="104">
        <v>6.9</v>
      </c>
      <c r="R46" s="36">
        <v>1.5</v>
      </c>
      <c r="S46" s="36">
        <v>4.5</v>
      </c>
      <c r="T46" s="22">
        <v>22</v>
      </c>
      <c r="U46" s="16">
        <v>66556</v>
      </c>
      <c r="V46" s="38">
        <v>87.1</v>
      </c>
      <c r="W46" s="1"/>
      <c r="X46" s="1"/>
    </row>
    <row r="47" spans="1:24" ht="12">
      <c r="A47" s="35" t="s">
        <v>83</v>
      </c>
      <c r="B47" s="69" t="s">
        <v>80</v>
      </c>
      <c r="C47" s="66" t="s">
        <v>30</v>
      </c>
      <c r="D47" s="65" t="s">
        <v>77</v>
      </c>
      <c r="E47" s="72" t="s">
        <v>30</v>
      </c>
      <c r="F47" s="77">
        <v>9723009</v>
      </c>
      <c r="G47" s="12">
        <v>41.29</v>
      </c>
      <c r="H47" s="78">
        <v>3307.9</v>
      </c>
      <c r="I47" s="58">
        <v>42</v>
      </c>
      <c r="J47" s="87">
        <v>9.8000000000000007</v>
      </c>
      <c r="K47" s="110">
        <v>68.87</v>
      </c>
      <c r="L47" s="111">
        <v>26.58</v>
      </c>
      <c r="M47" s="92">
        <v>9033</v>
      </c>
      <c r="N47" s="99">
        <v>4984625</v>
      </c>
      <c r="O47" s="37">
        <v>9359933</v>
      </c>
      <c r="P47" s="37">
        <v>1702.94</v>
      </c>
      <c r="Q47" s="104">
        <v>22.6</v>
      </c>
      <c r="R47" s="36">
        <v>-1.9</v>
      </c>
      <c r="S47" s="36">
        <v>3.2</v>
      </c>
      <c r="T47" s="22">
        <v>41</v>
      </c>
      <c r="U47" s="16">
        <v>54531</v>
      </c>
      <c r="V47" s="38">
        <v>71.400000000000006</v>
      </c>
      <c r="W47" s="1"/>
      <c r="X47" s="1"/>
    </row>
    <row r="48" spans="1:24" ht="12">
      <c r="A48" s="35" t="s">
        <v>84</v>
      </c>
      <c r="B48" s="69" t="s">
        <v>52</v>
      </c>
      <c r="C48" s="66" t="s">
        <v>30</v>
      </c>
      <c r="D48" s="65" t="s">
        <v>77</v>
      </c>
      <c r="E48" s="72" t="s">
        <v>30</v>
      </c>
      <c r="F48" s="77">
        <v>21848506</v>
      </c>
      <c r="G48" s="12">
        <v>89.17</v>
      </c>
      <c r="H48" s="78">
        <v>5318.8</v>
      </c>
      <c r="I48" s="58">
        <v>31</v>
      </c>
      <c r="J48" s="87">
        <v>10.199999999999999</v>
      </c>
      <c r="K48" s="110">
        <v>68.67</v>
      </c>
      <c r="L48" s="111">
        <v>18.41</v>
      </c>
      <c r="M48" s="92">
        <v>8641</v>
      </c>
      <c r="N48" s="99">
        <v>1130781</v>
      </c>
      <c r="O48" s="37">
        <v>8079672</v>
      </c>
      <c r="P48" s="37">
        <v>534.16</v>
      </c>
      <c r="Q48" s="104">
        <v>2.9</v>
      </c>
      <c r="R48" s="36">
        <v>0.8</v>
      </c>
      <c r="S48" s="36">
        <v>4.5999999999999996</v>
      </c>
      <c r="T48" s="22">
        <v>20</v>
      </c>
      <c r="U48" s="16">
        <v>61645</v>
      </c>
      <c r="V48" s="38">
        <v>80.7</v>
      </c>
      <c r="W48" s="1"/>
      <c r="X48" s="1"/>
    </row>
    <row r="49" spans="1:24" ht="12">
      <c r="A49" s="35" t="s">
        <v>85</v>
      </c>
      <c r="B49" s="69" t="s">
        <v>80</v>
      </c>
      <c r="C49" s="66" t="s">
        <v>30</v>
      </c>
      <c r="D49" s="65" t="s">
        <v>77</v>
      </c>
      <c r="E49" s="72" t="s">
        <v>30</v>
      </c>
      <c r="F49" s="79">
        <v>1161461</v>
      </c>
      <c r="G49" s="14">
        <v>11.46</v>
      </c>
      <c r="H49" s="80">
        <v>3998.8</v>
      </c>
      <c r="I49" s="59">
        <v>37</v>
      </c>
      <c r="J49" s="88">
        <v>11.4</v>
      </c>
      <c r="K49" s="112">
        <v>63.17</v>
      </c>
      <c r="L49" s="113">
        <v>6.14</v>
      </c>
      <c r="M49" s="94">
        <v>5519</v>
      </c>
      <c r="N49" s="100">
        <v>1879031</v>
      </c>
      <c r="O49" s="40">
        <v>4862649</v>
      </c>
      <c r="P49" s="40">
        <v>1720.09</v>
      </c>
      <c r="Q49" s="105">
        <v>17.8</v>
      </c>
      <c r="R49" s="23">
        <v>3.1</v>
      </c>
      <c r="S49" s="28">
        <v>3.3</v>
      </c>
      <c r="T49" s="24">
        <v>48</v>
      </c>
      <c r="U49" s="17">
        <v>73992</v>
      </c>
      <c r="V49" s="41">
        <v>96.9</v>
      </c>
      <c r="W49" s="1"/>
      <c r="X49" s="1"/>
    </row>
    <row r="50" spans="1:24" ht="12">
      <c r="A50" s="42" t="s">
        <v>49</v>
      </c>
      <c r="B50" s="68"/>
      <c r="C50" s="66"/>
      <c r="D50" s="15"/>
      <c r="E50" s="34"/>
      <c r="F50" s="81">
        <f>AVERAGE(F41:F49)</f>
        <v>6579957.888888889</v>
      </c>
      <c r="G50" s="119">
        <f t="shared" ref="G50:V50" si="5">AVERAGE(G41:G49)</f>
        <v>37.412222222222219</v>
      </c>
      <c r="H50" s="82">
        <f t="shared" si="5"/>
        <v>3516.6555555555556</v>
      </c>
      <c r="I50" s="60">
        <f t="shared" si="5"/>
        <v>36.666666666666664</v>
      </c>
      <c r="J50" s="89">
        <f t="shared" si="5"/>
        <v>10.611111111111111</v>
      </c>
      <c r="K50" s="116">
        <f t="shared" si="5"/>
        <v>76.313333333333333</v>
      </c>
      <c r="L50" s="63">
        <f t="shared" si="5"/>
        <v>20.261111111111109</v>
      </c>
      <c r="M50" s="95">
        <f t="shared" si="5"/>
        <v>5686.666666666667</v>
      </c>
      <c r="N50" s="101">
        <f t="shared" si="5"/>
        <v>3318674.222222222</v>
      </c>
      <c r="O50" s="44">
        <f t="shared" si="5"/>
        <v>8632452.8888888881</v>
      </c>
      <c r="P50" s="44">
        <f t="shared" si="5"/>
        <v>1417.59</v>
      </c>
      <c r="Q50" s="108">
        <f t="shared" si="5"/>
        <v>13.9</v>
      </c>
      <c r="R50" s="63">
        <f t="shared" si="5"/>
        <v>2.0444444444444447</v>
      </c>
      <c r="S50" s="20">
        <f t="shared" si="5"/>
        <v>3.5333333333333332</v>
      </c>
      <c r="T50" s="18"/>
      <c r="U50" s="18">
        <f t="shared" si="5"/>
        <v>68791</v>
      </c>
      <c r="V50" s="46">
        <f t="shared" si="5"/>
        <v>90.055555555555557</v>
      </c>
      <c r="W50" s="1"/>
      <c r="X50" s="1"/>
    </row>
    <row r="51" spans="1:24" ht="12">
      <c r="A51" s="35"/>
      <c r="B51" s="69"/>
      <c r="C51" s="66"/>
      <c r="D51" s="65"/>
      <c r="E51" s="73"/>
      <c r="F51" s="83"/>
      <c r="G51" s="12"/>
      <c r="H51" s="78"/>
      <c r="I51" s="58"/>
      <c r="J51" s="87"/>
      <c r="K51" s="110"/>
      <c r="L51" s="111"/>
      <c r="M51" s="92"/>
      <c r="N51" s="102"/>
      <c r="O51" s="39"/>
      <c r="P51" s="37"/>
      <c r="Q51" s="104"/>
      <c r="R51" s="36"/>
      <c r="S51" s="47"/>
      <c r="T51" s="22"/>
      <c r="U51" s="47"/>
      <c r="V51" s="38"/>
      <c r="W51" s="1"/>
      <c r="X51" s="1"/>
    </row>
    <row r="52" spans="1:24" ht="12">
      <c r="A52" s="32" t="s">
        <v>86</v>
      </c>
      <c r="B52" s="68"/>
      <c r="C52" s="66"/>
      <c r="D52" s="15"/>
      <c r="E52" s="34"/>
      <c r="F52" s="75"/>
      <c r="G52" s="13"/>
      <c r="H52" s="84"/>
      <c r="I52" s="62"/>
      <c r="J52" s="87"/>
      <c r="K52" s="115"/>
      <c r="L52" s="111"/>
      <c r="M52" s="92"/>
      <c r="N52" s="97"/>
      <c r="O52" s="33"/>
      <c r="P52" s="49"/>
      <c r="Q52" s="107"/>
      <c r="R52" s="48"/>
      <c r="S52" s="15"/>
      <c r="T52" s="26"/>
      <c r="U52" s="15"/>
      <c r="V52" s="50"/>
      <c r="W52" s="1"/>
      <c r="X52" s="1"/>
    </row>
    <row r="53" spans="1:24" ht="12">
      <c r="A53" s="35" t="s">
        <v>87</v>
      </c>
      <c r="B53" s="69" t="s">
        <v>80</v>
      </c>
      <c r="C53" s="66" t="s">
        <v>30</v>
      </c>
      <c r="D53" s="65" t="s">
        <v>77</v>
      </c>
      <c r="E53" s="72" t="s">
        <v>30</v>
      </c>
      <c r="F53" s="77">
        <v>5483474</v>
      </c>
      <c r="G53" s="12">
        <v>44.32</v>
      </c>
      <c r="H53" s="78">
        <v>2227.6</v>
      </c>
      <c r="I53" s="58">
        <v>49</v>
      </c>
      <c r="J53" s="87">
        <v>4.5999999999999996</v>
      </c>
      <c r="K53" s="110">
        <v>71.41</v>
      </c>
      <c r="L53" s="111">
        <v>7.39</v>
      </c>
      <c r="M53" s="92">
        <v>9990</v>
      </c>
      <c r="N53" s="99">
        <v>997249</v>
      </c>
      <c r="O53" s="37">
        <v>5620374</v>
      </c>
      <c r="P53" s="37">
        <v>1387.88</v>
      </c>
      <c r="Q53" s="104">
        <v>6</v>
      </c>
      <c r="R53" s="36">
        <v>-2.1</v>
      </c>
      <c r="S53" s="36">
        <v>4.9000000000000004</v>
      </c>
      <c r="T53" s="22">
        <v>36</v>
      </c>
      <c r="U53" s="16">
        <v>80175</v>
      </c>
      <c r="V53" s="38">
        <v>105</v>
      </c>
      <c r="W53" s="1"/>
      <c r="X53" s="1"/>
    </row>
    <row r="54" spans="1:24" ht="12">
      <c r="A54" s="35" t="s">
        <v>88</v>
      </c>
      <c r="B54" s="69" t="s">
        <v>80</v>
      </c>
      <c r="C54" s="66" t="s">
        <v>30</v>
      </c>
      <c r="D54" s="65" t="s">
        <v>89</v>
      </c>
      <c r="E54" s="72" t="s">
        <v>30</v>
      </c>
      <c r="F54" s="77">
        <v>57848594</v>
      </c>
      <c r="G54" s="12">
        <v>26.08</v>
      </c>
      <c r="H54" s="78">
        <v>5478.9</v>
      </c>
      <c r="I54" s="58">
        <v>28</v>
      </c>
      <c r="J54" s="87">
        <v>13.5</v>
      </c>
      <c r="K54" s="110">
        <v>78.95</v>
      </c>
      <c r="L54" s="111">
        <v>264.70999999999998</v>
      </c>
      <c r="M54" s="92">
        <v>6713</v>
      </c>
      <c r="N54" s="99">
        <v>76649458</v>
      </c>
      <c r="O54" s="37">
        <v>158109593</v>
      </c>
      <c r="P54" s="37">
        <v>1950.48</v>
      </c>
      <c r="Q54" s="104">
        <v>16</v>
      </c>
      <c r="R54" s="36">
        <v>-0.4</v>
      </c>
      <c r="S54" s="36">
        <v>5</v>
      </c>
      <c r="T54" s="22">
        <v>18</v>
      </c>
      <c r="U54" s="16">
        <v>91116</v>
      </c>
      <c r="V54" s="38">
        <v>119.3</v>
      </c>
      <c r="W54" s="1"/>
      <c r="X54" s="1"/>
    </row>
    <row r="55" spans="1:24" ht="12">
      <c r="A55" s="35" t="s">
        <v>90</v>
      </c>
      <c r="B55" s="69" t="s">
        <v>80</v>
      </c>
      <c r="C55" s="66" t="s">
        <v>30</v>
      </c>
      <c r="D55" s="65" t="s">
        <v>89</v>
      </c>
      <c r="E55" s="72" t="s">
        <v>30</v>
      </c>
      <c r="F55" s="77">
        <v>4032245</v>
      </c>
      <c r="G55" s="12">
        <v>16.079999999999998</v>
      </c>
      <c r="H55" s="78">
        <v>5909.7</v>
      </c>
      <c r="I55" s="58">
        <v>30</v>
      </c>
      <c r="J55" s="87">
        <v>15.4</v>
      </c>
      <c r="K55" s="110">
        <v>55.79</v>
      </c>
      <c r="L55" s="111">
        <v>37.299999999999997</v>
      </c>
      <c r="M55" s="92">
        <v>10151</v>
      </c>
      <c r="N55" s="99">
        <v>17304253</v>
      </c>
      <c r="O55" s="137">
        <v>52278283</v>
      </c>
      <c r="P55" s="37">
        <v>4714.93</v>
      </c>
      <c r="Q55" s="104">
        <v>45</v>
      </c>
      <c r="R55" s="36">
        <v>2.9</v>
      </c>
      <c r="S55" s="36">
        <v>5.2</v>
      </c>
      <c r="T55" s="22">
        <v>25</v>
      </c>
      <c r="U55" s="16">
        <v>98879</v>
      </c>
      <c r="V55" s="38">
        <v>129.4</v>
      </c>
      <c r="W55" s="1"/>
      <c r="X55" s="1"/>
    </row>
    <row r="56" spans="1:24" ht="12">
      <c r="A56" s="35" t="s">
        <v>91</v>
      </c>
      <c r="B56" s="70" t="s">
        <v>92</v>
      </c>
      <c r="C56" s="66" t="s">
        <v>30</v>
      </c>
      <c r="D56" s="66" t="s">
        <v>93</v>
      </c>
      <c r="E56" s="72" t="s">
        <v>30</v>
      </c>
      <c r="F56" s="77">
        <v>4580818</v>
      </c>
      <c r="G56" s="12">
        <v>44.62</v>
      </c>
      <c r="H56" s="78">
        <v>3362.2</v>
      </c>
      <c r="I56" s="58">
        <v>25</v>
      </c>
      <c r="J56" s="87">
        <v>11.2</v>
      </c>
      <c r="K56" s="110">
        <v>74.03</v>
      </c>
      <c r="L56" s="111">
        <v>11.37</v>
      </c>
      <c r="M56" s="92">
        <v>3828</v>
      </c>
      <c r="N56" s="99">
        <v>2256718</v>
      </c>
      <c r="O56" s="37">
        <v>4326235</v>
      </c>
      <c r="P56" s="37">
        <v>764.92</v>
      </c>
      <c r="Q56" s="104">
        <v>9.6999999999999993</v>
      </c>
      <c r="R56" s="36">
        <v>1.3</v>
      </c>
      <c r="S56" s="36">
        <v>3.3</v>
      </c>
      <c r="T56" s="22">
        <v>46</v>
      </c>
      <c r="U56" s="16">
        <v>69510</v>
      </c>
      <c r="V56" s="38">
        <v>91</v>
      </c>
      <c r="W56" s="1"/>
      <c r="X56" s="1"/>
    </row>
    <row r="57" spans="1:24" ht="12">
      <c r="A57" s="35" t="s">
        <v>94</v>
      </c>
      <c r="B57" s="69" t="s">
        <v>80</v>
      </c>
      <c r="C57" s="66" t="s">
        <v>30</v>
      </c>
      <c r="D57" s="65" t="s">
        <v>77</v>
      </c>
      <c r="E57" s="72" t="s">
        <v>30</v>
      </c>
      <c r="F57" s="77">
        <v>10445930</v>
      </c>
      <c r="G57" s="12">
        <v>26.62</v>
      </c>
      <c r="H57" s="78">
        <v>0</v>
      </c>
      <c r="I57" s="58">
        <v>51</v>
      </c>
      <c r="J57" s="87">
        <v>9.1</v>
      </c>
      <c r="K57" s="110">
        <v>88.5</v>
      </c>
      <c r="L57" s="111">
        <v>18.27</v>
      </c>
      <c r="M57" s="92">
        <v>3974</v>
      </c>
      <c r="N57" s="99">
        <v>3981624</v>
      </c>
      <c r="O57" s="37">
        <v>9246520</v>
      </c>
      <c r="P57" s="37">
        <v>868.75</v>
      </c>
      <c r="Q57" s="104">
        <v>9</v>
      </c>
      <c r="R57" s="36">
        <v>-1.6</v>
      </c>
      <c r="S57" s="36">
        <v>3.8</v>
      </c>
      <c r="T57" s="22">
        <v>21</v>
      </c>
      <c r="U57" s="16">
        <v>63940</v>
      </c>
      <c r="V57" s="38">
        <v>83.7</v>
      </c>
      <c r="W57" s="1"/>
      <c r="X57" s="1"/>
    </row>
    <row r="58" spans="1:24" ht="12">
      <c r="A58" s="35" t="s">
        <v>95</v>
      </c>
      <c r="B58" s="69" t="s">
        <v>80</v>
      </c>
      <c r="C58" s="66" t="s">
        <v>96</v>
      </c>
      <c r="D58" s="65" t="s">
        <v>89</v>
      </c>
      <c r="E58" s="72" t="s">
        <v>96</v>
      </c>
      <c r="F58" s="79">
        <v>3732417</v>
      </c>
      <c r="G58" s="14">
        <v>24.78</v>
      </c>
      <c r="H58" s="80">
        <v>3309.4</v>
      </c>
      <c r="I58" s="59">
        <v>41</v>
      </c>
      <c r="J58" s="88">
        <v>9.8000000000000007</v>
      </c>
      <c r="K58" s="112">
        <v>91.97</v>
      </c>
      <c r="L58" s="113">
        <v>1.83</v>
      </c>
      <c r="M58" s="94">
        <v>1036</v>
      </c>
      <c r="N58" s="100">
        <v>254362</v>
      </c>
      <c r="O58" s="40">
        <v>1721608</v>
      </c>
      <c r="P58" s="40">
        <v>143.72</v>
      </c>
      <c r="Q58" s="105">
        <v>1.6</v>
      </c>
      <c r="R58" s="23">
        <v>-1.4</v>
      </c>
      <c r="S58" s="28">
        <v>4.2</v>
      </c>
      <c r="T58" s="24">
        <v>43</v>
      </c>
      <c r="U58" s="17">
        <v>57932</v>
      </c>
      <c r="V58" s="41">
        <v>75.8</v>
      </c>
      <c r="W58" s="1"/>
      <c r="X58" s="1"/>
    </row>
    <row r="59" spans="1:24" ht="12">
      <c r="A59" s="42" t="s">
        <v>49</v>
      </c>
      <c r="B59" s="68"/>
      <c r="C59" s="15"/>
      <c r="D59" s="15"/>
      <c r="E59" s="34"/>
      <c r="F59" s="81">
        <f>AVERAGE(F53:F58)</f>
        <v>14353913</v>
      </c>
      <c r="G59" s="118">
        <f>AVERAGE(G53:G58)</f>
        <v>30.416666666666668</v>
      </c>
      <c r="H59" s="82">
        <f>AVERAGE(H53:H58)</f>
        <v>3381.3000000000006</v>
      </c>
      <c r="I59" s="60">
        <f>AVERAGE(I53:I58)</f>
        <v>37.333333333333336</v>
      </c>
      <c r="J59" s="89">
        <f>AVERAGE(J53:J58)</f>
        <v>10.600000000000001</v>
      </c>
      <c r="K59" s="114">
        <f t="shared" ref="K59" si="6">AVERAGE(K53:K58)</f>
        <v>76.774999999999991</v>
      </c>
      <c r="L59" s="43">
        <f t="shared" ref="L59" si="7">AVERAGE(L53:L58)</f>
        <v>56.81166666666666</v>
      </c>
      <c r="M59" s="95">
        <f t="shared" ref="M59" si="8">AVERAGE(M53:M58)</f>
        <v>5948.666666666667</v>
      </c>
      <c r="N59" s="101">
        <f>AVERAGE(N53:N58)</f>
        <v>16907277.333333332</v>
      </c>
      <c r="O59" s="44">
        <f t="shared" ref="O59:V59" si="9">AVERAGE(O53:O58)</f>
        <v>38550435.5</v>
      </c>
      <c r="P59" s="44">
        <f t="shared" si="9"/>
        <v>1638.4466666666667</v>
      </c>
      <c r="Q59" s="106">
        <f t="shared" si="9"/>
        <v>14.549999999999999</v>
      </c>
      <c r="R59" s="43">
        <f>AVERAGE(R53:R58)</f>
        <v>-0.21666666666666667</v>
      </c>
      <c r="S59" s="43">
        <f>AVERAGE(S53:S58)</f>
        <v>4.4000000000000004</v>
      </c>
      <c r="T59" s="25"/>
      <c r="U59" s="18">
        <f t="shared" si="9"/>
        <v>76925.333333333328</v>
      </c>
      <c r="V59" s="46">
        <f t="shared" si="9"/>
        <v>100.7</v>
      </c>
      <c r="W59" s="1"/>
      <c r="X59" s="1"/>
    </row>
    <row r="60" spans="1:24" ht="12">
      <c r="A60" s="35"/>
      <c r="B60" s="69"/>
      <c r="C60" s="65"/>
      <c r="D60" s="65"/>
      <c r="E60" s="73"/>
      <c r="F60" s="83"/>
      <c r="G60" s="12"/>
      <c r="H60" s="78"/>
      <c r="I60" s="58"/>
      <c r="J60" s="87"/>
      <c r="K60" s="110"/>
      <c r="L60" s="111"/>
      <c r="M60" s="92"/>
      <c r="N60" s="102"/>
      <c r="O60" s="39"/>
      <c r="P60" s="37"/>
      <c r="Q60" s="104"/>
      <c r="R60" s="36"/>
      <c r="S60" s="47"/>
      <c r="T60" s="22"/>
      <c r="U60" s="47"/>
      <c r="V60" s="38"/>
      <c r="W60" s="1"/>
      <c r="X60" s="1"/>
    </row>
    <row r="61" spans="1:24" ht="12">
      <c r="A61" s="42" t="s">
        <v>97</v>
      </c>
      <c r="B61" s="68"/>
      <c r="C61" s="15"/>
      <c r="D61" s="15"/>
      <c r="E61" s="34"/>
      <c r="F61" s="75"/>
      <c r="G61" s="13"/>
      <c r="H61" s="84"/>
      <c r="I61" s="62"/>
      <c r="J61" s="87"/>
      <c r="K61" s="115"/>
      <c r="L61" s="111"/>
      <c r="M61" s="92"/>
      <c r="N61" s="97"/>
      <c r="O61" s="33"/>
      <c r="P61" s="49"/>
      <c r="Q61" s="107"/>
      <c r="R61" s="48"/>
      <c r="S61" s="15"/>
      <c r="T61" s="26"/>
      <c r="U61" s="15"/>
      <c r="V61" s="50"/>
      <c r="W61" s="1"/>
      <c r="X61" s="1"/>
    </row>
    <row r="62" spans="1:24" ht="12">
      <c r="A62" s="35" t="s">
        <v>98</v>
      </c>
      <c r="B62" s="69" t="s">
        <v>99</v>
      </c>
      <c r="C62" s="66" t="s">
        <v>30</v>
      </c>
      <c r="D62" s="65" t="s">
        <v>100</v>
      </c>
      <c r="E62" s="72" t="s">
        <v>30</v>
      </c>
      <c r="F62" s="77">
        <v>22380591</v>
      </c>
      <c r="G62" s="12">
        <v>37.549999999999997</v>
      </c>
      <c r="H62" s="78">
        <v>2900.5</v>
      </c>
      <c r="I62" s="58">
        <v>29</v>
      </c>
      <c r="J62" s="87">
        <v>13.2</v>
      </c>
      <c r="K62" s="110">
        <v>38.03</v>
      </c>
      <c r="L62" s="111">
        <v>92</v>
      </c>
      <c r="M62" s="92">
        <v>9688</v>
      </c>
      <c r="N62" s="99">
        <v>14058915</v>
      </c>
      <c r="O62" s="37">
        <v>91515921</v>
      </c>
      <c r="P62" s="37">
        <v>1480.92</v>
      </c>
      <c r="Q62" s="104">
        <v>15.2</v>
      </c>
      <c r="R62" s="36">
        <v>6.8</v>
      </c>
      <c r="S62" s="36">
        <v>4</v>
      </c>
      <c r="T62" s="22">
        <v>9</v>
      </c>
      <c r="U62" s="16">
        <v>88223</v>
      </c>
      <c r="V62" s="38">
        <v>115.5</v>
      </c>
      <c r="W62" s="1"/>
      <c r="X62" s="1"/>
    </row>
    <row r="63" spans="1:24" ht="12">
      <c r="A63" s="35" t="s">
        <v>101</v>
      </c>
      <c r="B63" s="69" t="s">
        <v>80</v>
      </c>
      <c r="C63" s="66" t="s">
        <v>30</v>
      </c>
      <c r="D63" s="65" t="s">
        <v>100</v>
      </c>
      <c r="E63" s="72" t="s">
        <v>30</v>
      </c>
      <c r="F63" s="77">
        <v>15960930</v>
      </c>
      <c r="G63" s="12">
        <v>16.84</v>
      </c>
      <c r="H63" s="78">
        <v>3301.5</v>
      </c>
      <c r="I63" s="58">
        <v>36</v>
      </c>
      <c r="J63" s="87">
        <v>10.6</v>
      </c>
      <c r="K63" s="110">
        <v>67.680000000000007</v>
      </c>
      <c r="L63" s="111">
        <v>66.59</v>
      </c>
      <c r="M63" s="92">
        <v>5092</v>
      </c>
      <c r="N63" s="99">
        <v>13075186</v>
      </c>
      <c r="O63" s="37">
        <v>30540262</v>
      </c>
      <c r="P63" s="37">
        <v>999.94</v>
      </c>
      <c r="Q63" s="104">
        <v>12</v>
      </c>
      <c r="R63" s="27">
        <v>2.2000000000000002</v>
      </c>
      <c r="S63" s="36">
        <v>3.7</v>
      </c>
      <c r="T63" s="22">
        <v>23</v>
      </c>
      <c r="U63" s="16">
        <v>74231</v>
      </c>
      <c r="V63" s="38">
        <v>97.2</v>
      </c>
      <c r="W63" s="1"/>
      <c r="X63" s="1"/>
    </row>
    <row r="64" spans="1:24" ht="12">
      <c r="A64" s="35" t="s">
        <v>102</v>
      </c>
      <c r="B64" s="70" t="s">
        <v>92</v>
      </c>
      <c r="C64" s="66" t="s">
        <v>30</v>
      </c>
      <c r="D64" s="65" t="s">
        <v>103</v>
      </c>
      <c r="E64" s="72" t="s">
        <v>30</v>
      </c>
      <c r="F64" s="77">
        <v>6432440</v>
      </c>
      <c r="G64" s="12">
        <v>44.37</v>
      </c>
      <c r="H64" s="78">
        <v>3222.1</v>
      </c>
      <c r="I64" s="58">
        <v>44</v>
      </c>
      <c r="J64" s="87">
        <v>9.6</v>
      </c>
      <c r="K64" s="110">
        <v>53.48</v>
      </c>
      <c r="L64" s="111">
        <v>39.58</v>
      </c>
      <c r="M64" s="92">
        <v>8626</v>
      </c>
      <c r="N64" s="99">
        <v>6006531</v>
      </c>
      <c r="O64" s="37">
        <v>33160527</v>
      </c>
      <c r="P64" s="37">
        <v>1313.7</v>
      </c>
      <c r="Q64" s="104">
        <v>14.3</v>
      </c>
      <c r="R64" s="27">
        <v>2.2000000000000002</v>
      </c>
      <c r="S64" s="36">
        <v>4.2</v>
      </c>
      <c r="T64" s="22">
        <v>28</v>
      </c>
      <c r="U64" s="16">
        <v>60673</v>
      </c>
      <c r="V64" s="38">
        <v>79.400000000000006</v>
      </c>
      <c r="W64" s="1"/>
      <c r="X64" s="1"/>
    </row>
    <row r="65" spans="1:24" ht="12">
      <c r="A65" s="35" t="s">
        <v>104</v>
      </c>
      <c r="B65" s="69" t="s">
        <v>105</v>
      </c>
      <c r="C65" s="66" t="s">
        <v>30</v>
      </c>
      <c r="D65" s="65" t="s">
        <v>106</v>
      </c>
      <c r="E65" s="72" t="s">
        <v>30</v>
      </c>
      <c r="F65" s="79">
        <v>4223940</v>
      </c>
      <c r="G65" s="14">
        <v>5.9</v>
      </c>
      <c r="H65" s="80">
        <v>3984.3</v>
      </c>
      <c r="I65" s="59">
        <v>31</v>
      </c>
      <c r="J65" s="88">
        <v>12.9</v>
      </c>
      <c r="K65" s="112">
        <v>43.34</v>
      </c>
      <c r="L65" s="113">
        <v>200.87</v>
      </c>
      <c r="M65" s="94">
        <v>15804</v>
      </c>
      <c r="N65" s="100">
        <v>28279317</v>
      </c>
      <c r="O65" s="40">
        <v>176899102</v>
      </c>
      <c r="P65" s="40">
        <v>2256.42</v>
      </c>
      <c r="Q65" s="105">
        <v>25.7</v>
      </c>
      <c r="R65" s="28">
        <v>-1.5</v>
      </c>
      <c r="S65" s="28">
        <v>4.7</v>
      </c>
      <c r="T65" s="24">
        <v>10</v>
      </c>
      <c r="U65" s="17">
        <v>77772</v>
      </c>
      <c r="V65" s="41">
        <v>101.8</v>
      </c>
      <c r="W65" s="1"/>
      <c r="X65" s="1"/>
    </row>
    <row r="66" spans="1:24" ht="12">
      <c r="A66" s="51" t="s">
        <v>49</v>
      </c>
      <c r="B66" s="71"/>
      <c r="C66" s="67"/>
      <c r="D66" s="67"/>
      <c r="E66" s="74"/>
      <c r="F66" s="85">
        <f>AVERAGE(F62:F65)</f>
        <v>12249475.25</v>
      </c>
      <c r="G66" s="52">
        <f t="shared" ref="G66:V66" si="10">AVERAGE(G62:G65)</f>
        <v>26.164999999999999</v>
      </c>
      <c r="H66" s="86">
        <f t="shared" si="10"/>
        <v>3352.1000000000004</v>
      </c>
      <c r="I66" s="61">
        <f t="shared" si="10"/>
        <v>35</v>
      </c>
      <c r="J66" s="90">
        <f t="shared" si="10"/>
        <v>11.574999999999999</v>
      </c>
      <c r="K66" s="117">
        <f t="shared" si="10"/>
        <v>50.6325</v>
      </c>
      <c r="L66" s="64">
        <f t="shared" si="10"/>
        <v>99.76</v>
      </c>
      <c r="M66" s="96">
        <f t="shared" si="10"/>
        <v>9802.5</v>
      </c>
      <c r="N66" s="103">
        <f t="shared" si="10"/>
        <v>15354987.25</v>
      </c>
      <c r="O66" s="55">
        <f t="shared" si="10"/>
        <v>83028953</v>
      </c>
      <c r="P66" s="55">
        <f t="shared" si="10"/>
        <v>1512.7450000000001</v>
      </c>
      <c r="Q66" s="109">
        <f t="shared" si="10"/>
        <v>16.8</v>
      </c>
      <c r="R66" s="64">
        <f t="shared" si="10"/>
        <v>2.4249999999999998</v>
      </c>
      <c r="S66" s="54">
        <f t="shared" si="10"/>
        <v>4.1500000000000004</v>
      </c>
      <c r="T66" s="53"/>
      <c r="U66" s="53">
        <f t="shared" si="10"/>
        <v>75224.75</v>
      </c>
      <c r="V66" s="56">
        <f t="shared" si="10"/>
        <v>98.475000000000009</v>
      </c>
      <c r="W66" s="1"/>
      <c r="X66" s="1"/>
    </row>
    <row r="67" spans="1:24" s="3" customFormat="1" ht="12">
      <c r="A67" s="2"/>
      <c r="B67" s="2"/>
      <c r="C67" s="2"/>
      <c r="D67" s="2"/>
      <c r="E67" s="2"/>
      <c r="F67" s="9"/>
      <c r="G67" s="4"/>
      <c r="H67" s="9"/>
      <c r="I67" s="9"/>
      <c r="J67" s="20"/>
      <c r="K67" s="10"/>
      <c r="L67" s="4"/>
      <c r="M67" s="9"/>
      <c r="N67" s="9"/>
      <c r="O67" s="9"/>
      <c r="P67" s="9"/>
      <c r="Q67" s="4"/>
      <c r="R67" s="4"/>
      <c r="S67" s="4"/>
      <c r="T67" s="9"/>
      <c r="U67" s="9"/>
      <c r="V67" s="4"/>
    </row>
    <row r="68" spans="1:24" s="3" customFormat="1" ht="12">
      <c r="A68" s="8"/>
      <c r="B68" s="2"/>
      <c r="C68" s="2"/>
      <c r="D68" s="2"/>
      <c r="E68" s="2"/>
      <c r="F68" s="9"/>
      <c r="G68" s="4"/>
      <c r="H68" s="9"/>
      <c r="I68" s="9"/>
      <c r="J68" s="20"/>
      <c r="K68" s="10"/>
      <c r="L68" s="4"/>
      <c r="M68" s="9"/>
      <c r="N68" s="9"/>
      <c r="O68" s="9"/>
      <c r="P68" s="9"/>
      <c r="Q68" s="4"/>
      <c r="R68" s="4"/>
      <c r="S68" s="4"/>
      <c r="T68" s="9"/>
      <c r="U68" s="9"/>
      <c r="V68" s="4"/>
    </row>
    <row r="69" spans="1:24" ht="12">
      <c r="A69" s="5" t="s">
        <v>107</v>
      </c>
      <c r="J69" s="19"/>
      <c r="W69" s="1"/>
      <c r="X69" s="1"/>
    </row>
    <row r="70" spans="1:24" ht="12">
      <c r="A70" s="1" t="s">
        <v>108</v>
      </c>
      <c r="J70" s="19"/>
      <c r="W70" s="1"/>
      <c r="X70" s="1"/>
    </row>
    <row r="71" spans="1:24" ht="12">
      <c r="A71" s="1" t="s">
        <v>109</v>
      </c>
      <c r="J71" s="19"/>
      <c r="W71" s="1"/>
      <c r="X71" s="1"/>
    </row>
    <row r="72" spans="1:24" ht="12">
      <c r="A72" s="1" t="s">
        <v>110</v>
      </c>
      <c r="J72" s="19"/>
      <c r="W72" s="1"/>
      <c r="X72" s="1"/>
    </row>
    <row r="73" spans="1:24" ht="12">
      <c r="A73" s="6" t="s">
        <v>111</v>
      </c>
      <c r="J73" s="19"/>
      <c r="W73" s="1"/>
      <c r="X73" s="1"/>
    </row>
    <row r="74" spans="1:24" s="3" customFormat="1" ht="12">
      <c r="A74" s="7" t="s">
        <v>112</v>
      </c>
      <c r="F74" s="3" t="s">
        <v>113</v>
      </c>
      <c r="J74" s="21"/>
    </row>
    <row r="75" spans="1:24" s="3" customFormat="1" ht="12">
      <c r="A75" s="7" t="s">
        <v>114</v>
      </c>
      <c r="J75" s="21"/>
    </row>
    <row r="76" spans="1:24" ht="12">
      <c r="J76" s="19"/>
      <c r="W76" s="1"/>
      <c r="X76" s="1"/>
    </row>
    <row r="77" spans="1:24" ht="12">
      <c r="A77" s="6" t="s">
        <v>115</v>
      </c>
      <c r="J77" s="19"/>
      <c r="W77" s="1"/>
      <c r="X77" s="1"/>
    </row>
    <row r="78" spans="1:24" ht="12">
      <c r="A78" s="6" t="s">
        <v>116</v>
      </c>
      <c r="J78" s="19"/>
      <c r="W78" s="1"/>
      <c r="X78" s="1"/>
    </row>
    <row r="79" spans="1:24">
      <c r="A79" s="6" t="s">
        <v>117</v>
      </c>
    </row>
    <row r="80" spans="1:24">
      <c r="A80" s="6" t="s">
        <v>118</v>
      </c>
    </row>
    <row r="82" spans="1:5">
      <c r="A82" s="3" t="s">
        <v>150</v>
      </c>
      <c r="B82" s="3"/>
      <c r="D82" s="3"/>
      <c r="E82" s="3"/>
    </row>
    <row r="83" spans="1:5">
      <c r="A83" s="3" t="s">
        <v>151</v>
      </c>
      <c r="B83" s="3"/>
      <c r="D83" s="3"/>
      <c r="E83" s="3"/>
    </row>
  </sheetData>
  <mergeCells count="5">
    <mergeCell ref="N1:Q1"/>
    <mergeCell ref="R1:V1"/>
    <mergeCell ref="K1:M1"/>
    <mergeCell ref="F1:H1"/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"/>
  <sheetViews>
    <sheetView workbookViewId="0"/>
  </sheetViews>
  <sheetFormatPr defaultColWidth="8.85546875" defaultRowHeight="14.25"/>
  <cols>
    <col min="1" max="1" width="48" style="138" customWidth="1"/>
    <col min="2" max="2" width="16" style="138" customWidth="1"/>
    <col min="3" max="3" width="14" customWidth="1"/>
    <col min="4" max="4" width="85" customWidth="1"/>
    <col min="5" max="16384" width="8.85546875" style="138"/>
  </cols>
  <sheetData>
    <row r="1" spans="1:2" ht="15">
      <c r="A1" s="139" t="s">
        <v>126</v>
      </c>
      <c r="B1" s="140" t="s">
        <v>131</v>
      </c>
    </row>
    <row r="2" spans="1:2">
      <c r="A2" s="138" t="s">
        <v>119</v>
      </c>
      <c r="B2" s="138" t="s">
        <v>132</v>
      </c>
    </row>
    <row r="3" spans="1:2">
      <c r="A3" s="138" t="s">
        <v>11</v>
      </c>
      <c r="B3" s="138" t="s">
        <v>132</v>
      </c>
    </row>
    <row r="4" spans="1:2">
      <c r="A4" s="138" t="s">
        <v>12</v>
      </c>
      <c r="B4" s="138" t="s">
        <v>132</v>
      </c>
    </row>
    <row r="5" spans="1:2">
      <c r="A5" s="138" t="s">
        <v>13</v>
      </c>
      <c r="B5" s="138" t="s">
        <v>132</v>
      </c>
    </row>
    <row r="6" spans="1:2">
      <c r="A6" s="138" t="s">
        <v>127</v>
      </c>
      <c r="B6" s="138" t="s">
        <v>132</v>
      </c>
    </row>
    <row r="7" spans="1:2">
      <c r="A7" s="138" t="s">
        <v>121</v>
      </c>
      <c r="B7" s="138" t="s">
        <v>132</v>
      </c>
    </row>
    <row r="8" spans="1:2">
      <c r="A8" s="138" t="s">
        <v>128</v>
      </c>
      <c r="B8" s="138" t="s">
        <v>132</v>
      </c>
    </row>
    <row r="9" spans="1:2">
      <c r="A9" s="138" t="s">
        <v>17</v>
      </c>
      <c r="B9" s="138" t="s">
        <v>132</v>
      </c>
    </row>
    <row r="10" spans="1:2">
      <c r="A10" s="138" t="s">
        <v>122</v>
      </c>
      <c r="B10" s="138" t="s">
        <v>132</v>
      </c>
    </row>
    <row r="11" spans="1:2">
      <c r="A11" s="138" t="s">
        <v>129</v>
      </c>
      <c r="B11" s="138" t="s">
        <v>132</v>
      </c>
    </row>
    <row r="12" spans="1:2">
      <c r="A12" s="138" t="s">
        <v>123</v>
      </c>
      <c r="B12" s="138" t="s">
        <v>132</v>
      </c>
    </row>
    <row r="13" spans="1:2">
      <c r="A13" s="138" t="s">
        <v>130</v>
      </c>
      <c r="B13" s="138" t="s">
        <v>132</v>
      </c>
    </row>
    <row r="14" spans="1:2">
      <c r="A14" s="138" t="s">
        <v>22</v>
      </c>
      <c r="B14" s="138" t="s">
        <v>132</v>
      </c>
    </row>
    <row r="15" spans="1:2">
      <c r="A15" s="138" t="s">
        <v>124</v>
      </c>
      <c r="B15" s="138" t="s">
        <v>132</v>
      </c>
    </row>
    <row r="16" spans="1:2">
      <c r="A16" s="138" t="s">
        <v>24</v>
      </c>
      <c r="B16" s="138" t="s">
        <v>132</v>
      </c>
    </row>
    <row r="17" spans="1:4">
      <c r="A17" s="138" t="s">
        <v>125</v>
      </c>
      <c r="B17" s="138" t="s">
        <v>132</v>
      </c>
    </row>
    <row r="18" spans="1:4">
      <c r="A18" s="138" t="s">
        <v>26</v>
      </c>
      <c r="B18" s="138" t="s">
        <v>132</v>
      </c>
    </row>
    <row r="19" spans="1:4">
      <c r="A19" s="138" t="s">
        <v>133</v>
      </c>
      <c r="B19" s="138" t="s">
        <v>134</v>
      </c>
    </row>
    <row r="21" spans="1:4">
      <c r="A21" s="141" t="s">
        <v>135</v>
      </c>
      <c r="B21" s="141" t="s">
        <v>120</v>
      </c>
      <c r="C21" s="141" t="s">
        <v>136</v>
      </c>
      <c r="D21" s="141" t="s">
        <v>137</v>
      </c>
    </row>
    <row r="22" spans="1:4">
      <c r="A22" s="142" t="s">
        <v>138</v>
      </c>
      <c r="B22" s="142">
        <v>2208</v>
      </c>
      <c r="C22" s="142" t="s">
        <v>139</v>
      </c>
      <c r="D22" s="142" t="s">
        <v>140</v>
      </c>
    </row>
    <row r="23" spans="1:4">
      <c r="A23" s="142" t="s">
        <v>141</v>
      </c>
      <c r="B23" s="142">
        <v>44861</v>
      </c>
      <c r="C23" s="142" t="s">
        <v>139</v>
      </c>
      <c r="D23" s="142" t="s">
        <v>140</v>
      </c>
    </row>
    <row r="24" spans="1:4">
      <c r="A24" s="142" t="s">
        <v>142</v>
      </c>
      <c r="B24" s="142">
        <v>6516</v>
      </c>
      <c r="C24" s="142" t="s">
        <v>139</v>
      </c>
      <c r="D24" s="142" t="s">
        <v>140</v>
      </c>
    </row>
    <row r="25" spans="1:4">
      <c r="A25" s="142" t="s">
        <v>143</v>
      </c>
      <c r="B25" s="142">
        <v>19867248</v>
      </c>
      <c r="C25" s="142" t="s">
        <v>144</v>
      </c>
      <c r="D25" s="142" t="s">
        <v>145</v>
      </c>
    </row>
    <row r="26" spans="1:4">
      <c r="A26" s="142" t="s">
        <v>146</v>
      </c>
      <c r="B26" s="142">
        <v>133802</v>
      </c>
      <c r="C26" s="142" t="s">
        <v>139</v>
      </c>
      <c r="D26" s="142" t="s">
        <v>147</v>
      </c>
    </row>
    <row r="27" spans="1:4">
      <c r="A27" s="142" t="s">
        <v>148</v>
      </c>
      <c r="B27" s="142">
        <v>122618</v>
      </c>
      <c r="C27" s="142" t="s">
        <v>139</v>
      </c>
      <c r="D27" s="142" t="s">
        <v>147</v>
      </c>
    </row>
    <row r="28" spans="1:4">
      <c r="A28" s="142" t="s">
        <v>149</v>
      </c>
      <c r="B28" s="142">
        <v>29843</v>
      </c>
      <c r="C28" s="142" t="s">
        <v>139</v>
      </c>
      <c r="D28" s="14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 Guide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Ashmore</dc:creator>
  <cp:lastModifiedBy>Rick Danielson</cp:lastModifiedBy>
  <dcterms:created xsi:type="dcterms:W3CDTF">2026-08-12T14:42:13Z</dcterms:created>
  <dcterms:modified xsi:type="dcterms:W3CDTF">2026-08-18T15:34:02Z</dcterms:modified>
</cp:coreProperties>
</file>